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41231\To_Send&amp;Upload\"/>
    </mc:Choice>
  </mc:AlternateContent>
  <xr:revisionPtr revIDLastSave="0" documentId="13_ncr:201_{408D6E3A-1A95-412E-A709-02E2D543CF91}" xr6:coauthVersionLast="47" xr6:coauthVersionMax="47" xr10:uidLastSave="{00000000-0000-0000-0000-000000000000}"/>
  <bookViews>
    <workbookView xWindow="-108" yWindow="-108" windowWidth="23256" windowHeight="12576"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6. NSFR" sheetId="80" r:id="rId21"/>
    <sheet name=" 17. Residual Maturity" sheetId="95" r:id="rId22"/>
    <sheet name="18. Assets by Exposure classes" sheetId="96" r:id="rId23"/>
    <sheet name="19. Assets by Risk Sectors" sheetId="97" r:id="rId24"/>
    <sheet name="20. Reserves" sheetId="98" r:id="rId25"/>
    <sheet name="21. NPL" sheetId="99" r:id="rId26"/>
    <sheet name="22. Quality" sheetId="100" r:id="rId27"/>
    <sheet name="23. LTV" sheetId="101" r:id="rId28"/>
    <sheet name="24. Risk Sector" sheetId="102" r:id="rId29"/>
    <sheet name="25. Collateral" sheetId="103" r:id="rId30"/>
    <sheet name="26. Retail Products" sheetId="104" r:id="rId31"/>
    <sheet name="Instruction" sheetId="90" r:id="rId32"/>
  </sheets>
  <definedNames>
    <definedName name="_cur1">#REF!</definedName>
    <definedName name="_cur2">#REF!</definedName>
    <definedName name="_xlnm._FilterDatabase" localSheetId="31" hidden="1">Instruction!$A$106:$C$110</definedName>
    <definedName name="_sum1">#REF!</definedName>
    <definedName name="_sum2">#REF!</definedName>
    <definedName name="ACC_BALACC" localSheetId="21">#REF!</definedName>
    <definedName name="ACC_BALACC" localSheetId="2">#REF!</definedName>
    <definedName name="ACC_BALACC" localSheetId="25">#REF!</definedName>
    <definedName name="ACC_BALACC" localSheetId="26">#REF!</definedName>
    <definedName name="ACC_BALACC" localSheetId="27">#REF!</definedName>
    <definedName name="ACC_BALACC" localSheetId="28">#REF!</definedName>
    <definedName name="ACC_BALACC" localSheetId="3">#REF!</definedName>
    <definedName name="ACC_BALACC" localSheetId="4">#REF!</definedName>
    <definedName name="ACC_BALACC" localSheetId="10">#REF!</definedName>
    <definedName name="ACC_BALACC">#REF!</definedName>
    <definedName name="ACC_CRS" localSheetId="21">#REF!</definedName>
    <definedName name="ACC_CRS" localSheetId="2">#REF!</definedName>
    <definedName name="ACC_CRS" localSheetId="25">#REF!</definedName>
    <definedName name="ACC_CRS" localSheetId="26">#REF!</definedName>
    <definedName name="ACC_CRS" localSheetId="27">#REF!</definedName>
    <definedName name="ACC_CRS" localSheetId="28">#REF!</definedName>
    <definedName name="ACC_CRS" localSheetId="3">#REF!</definedName>
    <definedName name="ACC_CRS" localSheetId="4">#REF!</definedName>
    <definedName name="ACC_CRS" localSheetId="10">#REF!</definedName>
    <definedName name="ACC_CRS">#REF!</definedName>
    <definedName name="ACC_DBS" localSheetId="21">#REF!</definedName>
    <definedName name="ACC_DBS" localSheetId="2">#REF!</definedName>
    <definedName name="ACC_DBS" localSheetId="25">#REF!</definedName>
    <definedName name="ACC_DBS" localSheetId="26">#REF!</definedName>
    <definedName name="ACC_DBS" localSheetId="27">#REF!</definedName>
    <definedName name="ACC_DBS" localSheetId="28">#REF!</definedName>
    <definedName name="ACC_DBS" localSheetId="3">#REF!</definedName>
    <definedName name="ACC_DBS" localSheetId="4">#REF!</definedName>
    <definedName name="ACC_DBS" localSheetId="10">#REF!</definedName>
    <definedName name="ACC_DBS">#REF!</definedName>
    <definedName name="ACC_ISO" localSheetId="21">#REF!</definedName>
    <definedName name="ACC_ISO" localSheetId="2">#REF!</definedName>
    <definedName name="ACC_ISO" localSheetId="25">#REF!</definedName>
    <definedName name="ACC_ISO" localSheetId="26">#REF!</definedName>
    <definedName name="ACC_ISO" localSheetId="27">#REF!</definedName>
    <definedName name="ACC_ISO" localSheetId="28">#REF!</definedName>
    <definedName name="ACC_ISO" localSheetId="3">#REF!</definedName>
    <definedName name="ACC_ISO" localSheetId="4">#REF!</definedName>
    <definedName name="ACC_ISO" localSheetId="10">#REF!</definedName>
    <definedName name="ACC_ISO">#REF!</definedName>
    <definedName name="ACC_SALDO" localSheetId="21">#REF!</definedName>
    <definedName name="ACC_SALDO" localSheetId="2">#REF!</definedName>
    <definedName name="ACC_SALDO" localSheetId="25">#REF!</definedName>
    <definedName name="ACC_SALDO" localSheetId="26">#REF!</definedName>
    <definedName name="ACC_SALDO" localSheetId="27">#REF!</definedName>
    <definedName name="ACC_SALDO" localSheetId="28">#REF!</definedName>
    <definedName name="ACC_SALDO" localSheetId="3">#REF!</definedName>
    <definedName name="ACC_SALDO" localSheetId="4">#REF!</definedName>
    <definedName name="ACC_SALDO" localSheetId="10">#REF!</definedName>
    <definedName name="ACC_SALDO">#REF!</definedName>
    <definedName name="BS_BALACC" localSheetId="21">#REF!</definedName>
    <definedName name="BS_BALACC" localSheetId="2">#REF!</definedName>
    <definedName name="BS_BALACC" localSheetId="25">#REF!</definedName>
    <definedName name="BS_BALACC" localSheetId="26">#REF!</definedName>
    <definedName name="BS_BALACC" localSheetId="27">#REF!</definedName>
    <definedName name="BS_BALACC" localSheetId="28">#REF!</definedName>
    <definedName name="BS_BALACC" localSheetId="3">#REF!</definedName>
    <definedName name="BS_BALACC" localSheetId="4">#REF!</definedName>
    <definedName name="BS_BALACC" localSheetId="10">#REF!</definedName>
    <definedName name="BS_BALACC">#REF!</definedName>
    <definedName name="BS_BALANCE" localSheetId="21">#REF!</definedName>
    <definedName name="BS_BALANCE" localSheetId="2">#REF!</definedName>
    <definedName name="BS_BALANCE" localSheetId="25">#REF!</definedName>
    <definedName name="BS_BALANCE" localSheetId="26">#REF!</definedName>
    <definedName name="BS_BALANCE" localSheetId="27">#REF!</definedName>
    <definedName name="BS_BALANCE" localSheetId="28">#REF!</definedName>
    <definedName name="BS_BALANCE" localSheetId="3">#REF!</definedName>
    <definedName name="BS_BALANCE" localSheetId="4">#REF!</definedName>
    <definedName name="BS_BALANCE" localSheetId="10">#REF!</definedName>
    <definedName name="BS_BALANCE">#REF!</definedName>
    <definedName name="BS_CR" localSheetId="21">#REF!</definedName>
    <definedName name="BS_CR" localSheetId="2">#REF!</definedName>
    <definedName name="BS_CR" localSheetId="25">#REF!</definedName>
    <definedName name="BS_CR" localSheetId="26">#REF!</definedName>
    <definedName name="BS_CR" localSheetId="27">#REF!</definedName>
    <definedName name="BS_CR" localSheetId="28">#REF!</definedName>
    <definedName name="BS_CR" localSheetId="3">#REF!</definedName>
    <definedName name="BS_CR" localSheetId="4">#REF!</definedName>
    <definedName name="BS_CR" localSheetId="10">#REF!</definedName>
    <definedName name="BS_CR">#REF!</definedName>
    <definedName name="BS_CR_EQU" localSheetId="21">#REF!</definedName>
    <definedName name="BS_CR_EQU" localSheetId="2">#REF!</definedName>
    <definedName name="BS_CR_EQU" localSheetId="25">#REF!</definedName>
    <definedName name="BS_CR_EQU" localSheetId="26">#REF!</definedName>
    <definedName name="BS_CR_EQU" localSheetId="27">#REF!</definedName>
    <definedName name="BS_CR_EQU" localSheetId="28">#REF!</definedName>
    <definedName name="BS_CR_EQU" localSheetId="3">#REF!</definedName>
    <definedName name="BS_CR_EQU" localSheetId="4">#REF!</definedName>
    <definedName name="BS_CR_EQU" localSheetId="10">#REF!</definedName>
    <definedName name="BS_CR_EQU">#REF!</definedName>
    <definedName name="BS_DB" localSheetId="21">#REF!</definedName>
    <definedName name="BS_DB" localSheetId="2">#REF!</definedName>
    <definedName name="BS_DB" localSheetId="25">#REF!</definedName>
    <definedName name="BS_DB" localSheetId="26">#REF!</definedName>
    <definedName name="BS_DB" localSheetId="27">#REF!</definedName>
    <definedName name="BS_DB" localSheetId="28">#REF!</definedName>
    <definedName name="BS_DB" localSheetId="3">#REF!</definedName>
    <definedName name="BS_DB" localSheetId="4">#REF!</definedName>
    <definedName name="BS_DB" localSheetId="10">#REF!</definedName>
    <definedName name="BS_DB">#REF!</definedName>
    <definedName name="BS_DB_EQU" localSheetId="21">#REF!</definedName>
    <definedName name="BS_DB_EQU" localSheetId="2">#REF!</definedName>
    <definedName name="BS_DB_EQU" localSheetId="25">#REF!</definedName>
    <definedName name="BS_DB_EQU" localSheetId="26">#REF!</definedName>
    <definedName name="BS_DB_EQU" localSheetId="27">#REF!</definedName>
    <definedName name="BS_DB_EQU" localSheetId="28">#REF!</definedName>
    <definedName name="BS_DB_EQU" localSheetId="3">#REF!</definedName>
    <definedName name="BS_DB_EQU" localSheetId="4">#REF!</definedName>
    <definedName name="BS_DB_EQU" localSheetId="10">#REF!</definedName>
    <definedName name="BS_DB_EQU">#REF!</definedName>
    <definedName name="BS_DT" localSheetId="21">#REF!</definedName>
    <definedName name="BS_DT" localSheetId="2">#REF!</definedName>
    <definedName name="BS_DT" localSheetId="25">#REF!</definedName>
    <definedName name="BS_DT" localSheetId="26">#REF!</definedName>
    <definedName name="BS_DT" localSheetId="27">#REF!</definedName>
    <definedName name="BS_DT" localSheetId="28">#REF!</definedName>
    <definedName name="BS_DT" localSheetId="3">#REF!</definedName>
    <definedName name="BS_DT" localSheetId="4">#REF!</definedName>
    <definedName name="BS_DT" localSheetId="10">#REF!</definedName>
    <definedName name="BS_DT">#REF!</definedName>
    <definedName name="BS_ISO" localSheetId="21">#REF!</definedName>
    <definedName name="BS_ISO" localSheetId="2">#REF!</definedName>
    <definedName name="BS_ISO" localSheetId="25">#REF!</definedName>
    <definedName name="BS_ISO" localSheetId="26">#REF!</definedName>
    <definedName name="BS_ISO" localSheetId="27">#REF!</definedName>
    <definedName name="BS_ISO" localSheetId="28">#REF!</definedName>
    <definedName name="BS_ISO" localSheetId="3">#REF!</definedName>
    <definedName name="BS_ISO" localSheetId="4">#REF!</definedName>
    <definedName name="BS_ISO" localSheetId="10">#REF!</definedName>
    <definedName name="BS_ISO">#REF!</definedName>
    <definedName name="CurrentDate" localSheetId="21">#REF!</definedName>
    <definedName name="CurrentDate" localSheetId="2">#REF!</definedName>
    <definedName name="CurrentDate" localSheetId="25">#REF!</definedName>
    <definedName name="CurrentDate" localSheetId="26">#REF!</definedName>
    <definedName name="CurrentDate" localSheetId="27">#REF!</definedName>
    <definedName name="CurrentDate" localSheetId="28">#REF!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05" l="1"/>
  <c r="B14" i="105" s="1"/>
  <c r="B1" i="106"/>
  <c r="B1" i="105"/>
  <c r="F12" i="106"/>
  <c r="F11" i="106"/>
  <c r="F10" i="106"/>
  <c r="F9" i="106"/>
  <c r="E9" i="106"/>
  <c r="D9" i="106"/>
  <c r="C9" i="106"/>
  <c r="B9" i="106"/>
  <c r="B11" i="105"/>
  <c r="B6" i="105" l="1"/>
  <c r="B23" i="105" s="1"/>
  <c r="B21" i="105" l="1"/>
  <c r="B22" i="105"/>
  <c r="B2" i="106" l="1"/>
  <c r="B2" i="105"/>
  <c r="B1" i="94"/>
  <c r="B1" i="93"/>
  <c r="B1" i="92"/>
  <c r="B1" i="104" l="1"/>
  <c r="B1" i="103"/>
  <c r="B1" i="102"/>
  <c r="B1" i="101"/>
  <c r="B1" i="100"/>
  <c r="B1" i="99"/>
  <c r="B1" i="98"/>
  <c r="B1" i="97"/>
  <c r="B1" i="96"/>
  <c r="B1" i="95"/>
  <c r="C18" i="99" l="1"/>
  <c r="C15" i="98"/>
  <c r="H9" i="97"/>
  <c r="H10" i="97"/>
  <c r="H11" i="97"/>
  <c r="H12" i="97"/>
  <c r="H13" i="97"/>
  <c r="H14" i="97"/>
  <c r="H15" i="97"/>
  <c r="H16" i="97"/>
  <c r="H17" i="97"/>
  <c r="H19" i="97"/>
  <c r="H20" i="97"/>
  <c r="H21" i="97"/>
  <c r="H22" i="97"/>
  <c r="H23" i="97"/>
  <c r="H24" i="97"/>
  <c r="H25" i="97"/>
  <c r="H26" i="97"/>
  <c r="H27" i="97"/>
  <c r="H28" i="97"/>
  <c r="H29" i="97"/>
  <c r="H30" i="97"/>
  <c r="H31" i="97"/>
  <c r="H32" i="97"/>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C35" i="79" l="1"/>
  <c r="H8" i="96"/>
  <c r="H10" i="96"/>
  <c r="E21" i="96"/>
  <c r="H13" i="96"/>
  <c r="H11" i="96"/>
  <c r="H12" i="96"/>
  <c r="H9" i="96"/>
  <c r="C30" i="79" l="1"/>
  <c r="C26" i="79"/>
  <c r="H7" i="96"/>
  <c r="H23" i="96"/>
  <c r="C8" i="79"/>
  <c r="C21" i="96"/>
  <c r="H16" i="96"/>
  <c r="D21" i="96"/>
  <c r="H20" i="96" l="1"/>
  <c r="H21" i="96" s="1"/>
  <c r="D15" i="98" l="1"/>
  <c r="C34" i="97" l="1"/>
  <c r="H33" i="97"/>
  <c r="H22" i="96" l="1"/>
  <c r="C12" i="79" l="1"/>
  <c r="C18" i="79" s="1"/>
  <c r="C36" i="79" s="1"/>
  <c r="C38" i="79" s="1"/>
  <c r="H18" i="97" l="1"/>
  <c r="E34" i="97"/>
  <c r="H8" i="97"/>
  <c r="D34" i="97" l="1"/>
  <c r="H34" i="97" s="1"/>
  <c r="H7" i="97"/>
</calcChain>
</file>

<file path=xl/sharedStrings.xml><?xml version="1.0" encoding="utf-8"?>
<sst xmlns="http://schemas.openxmlformats.org/spreadsheetml/2006/main" count="1660" uniqueCount="1032">
  <si>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</si>
  <si>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</si>
  <si>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</si>
  <si>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</si>
  <si>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</si>
  <si>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</si>
  <si>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</si>
  <si>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</si>
  <si>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</si>
  <si>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</si>
  <si>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</si>
  <si>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</si>
  <si>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</si>
  <si>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</si>
  <si>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</si>
  <si>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</si>
  <si>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</si>
  <si>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</si>
  <si>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</si>
  <si>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</si>
  <si>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</si>
  <si>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</si>
  <si>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</si>
  <si>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</si>
  <si>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</si>
  <si>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</si>
  <si>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</si>
  <si>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</si>
  <si>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</si>
  <si>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</si>
  <si>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</si>
  <si>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</si>
  <si>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</si>
  <si>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</si>
  <si>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</si>
  <si>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</si>
  <si>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</si>
  <si>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</si>
  <si>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</si>
  <si>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</si>
  <si>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</si>
  <si>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</si>
  <si>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</si>
  <si>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</si>
  <si>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</si>
  <si>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</si>
  <si>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</si>
  <si>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</si>
  <si>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</si>
  <si>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</si>
  <si>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</si>
  <si>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</si>
  <si>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</si>
  <si>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</si>
  <si>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</si>
  <si>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</si>
  <si>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</si>
  <si>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</si>
  <si>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</si>
  <si>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</si>
  <si>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</si>
  <si>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</si>
  <si>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</si>
  <si>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</si>
  <si>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</si>
  <si>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</si>
  <si>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</si>
  <si>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</si>
  <si>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</si>
  <si>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</si>
  <si>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</si>
  <si>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</si>
  <si>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</si>
  <si>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</si>
  <si>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</si>
  <si>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</si>
  <si>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</si>
  <si>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</si>
  <si>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</si>
  <si>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</si>
  <si>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</si>
  <si>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</si>
  <si>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</si>
  <si>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</si>
  <si>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</si>
  <si>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</si>
  <si>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</si>
  <si>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</si>
  <si>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</si>
  <si>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</si>
  <si>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</si>
  <si>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</si>
  <si>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</si>
  <si>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</si>
  <si>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</si>
  <si>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</si>
  <si>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</si>
  <si>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</si>
  <si>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</si>
  <si>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</si>
  <si>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</si>
  <si>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</si>
  <si>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</si>
  <si>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</si>
  <si>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</si>
  <si>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</si>
  <si>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</si>
  <si>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</si>
  <si>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</si>
  <si>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</si>
  <si>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</si>
  <si>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</si>
  <si>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</si>
  <si>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</si>
  <si>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</si>
  <si>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</si>
  <si>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</si>
  <si>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</si>
  <si>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</si>
  <si>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</si>
  <si>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</si>
  <si>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</si>
  <si>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</si>
  <si>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</si>
  <si>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</si>
  <si>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</si>
  <si>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</si>
  <si>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</si>
  <si>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</si>
  <si>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</si>
  <si>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</si>
  <si>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</si>
  <si>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</si>
  <si>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</si>
  <si>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</si>
  <si>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</si>
  <si>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</si>
  <si>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</si>
  <si>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</si>
  <si>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</si>
  <si>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</si>
  <si>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</si>
  <si>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</si>
  <si>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</si>
  <si>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</si>
  <si>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</si>
  <si>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</si>
  <si>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</si>
  <si>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</si>
  <si>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</si>
  <si>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</si>
  <si>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</si>
  <si>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</si>
  <si>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</si>
  <si>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</si>
  <si>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</si>
  <si>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</si>
  <si>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</si>
  <si>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</si>
  <si>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</si>
  <si>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</si>
  <si>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</si>
  <si>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</si>
  <si>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</si>
  <si>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</si>
  <si>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</si>
  <si>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</si>
  <si>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</si>
  <si>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</si>
  <si>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</si>
  <si>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</si>
  <si>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</si>
  <si>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</si>
  <si>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</si>
  <si>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</si>
  <si>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</si>
  <si>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</si>
  <si>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</si>
  <si>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</si>
  <si>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</si>
  <si>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</si>
  <si>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</si>
  <si>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</si>
  <si>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</si>
  <si>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</si>
  <si>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</si>
  <si>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</si>
  <si>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</si>
  <si>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</si>
  <si>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</si>
  <si>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</si>
  <si>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</si>
  <si>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</si>
  <si>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</si>
  <si>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</si>
  <si>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</si>
  <si>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</si>
  <si>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</si>
  <si>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</si>
  <si>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</si>
  <si>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</si>
  <si>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</si>
  <si>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</si>
  <si>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</si>
  <si>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</si>
  <si>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</si>
  <si>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</si>
  <si>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</si>
  <si>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</si>
  <si>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</si>
  <si>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</si>
  <si>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</si>
  <si>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</si>
  <si>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</si>
  <si>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</si>
  <si>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</si>
  <si>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</si>
  <si>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</si>
  <si>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</si>
  <si>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</si>
  <si>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</si>
  <si>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</si>
  <si>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</si>
  <si>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</si>
  <si>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</si>
  <si>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</si>
  <si>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</si>
  <si>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</si>
  <si>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</si>
  <si>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</si>
  <si>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</si>
  <si>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</si>
  <si>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</si>
  <si>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</si>
  <si>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</si>
  <si>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</si>
  <si>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</si>
  <si>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</si>
  <si>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</si>
  <si>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</si>
  <si>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</si>
  <si>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</si>
  <si>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</si>
  <si>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</si>
  <si>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</si>
  <si>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</si>
  <si>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</si>
  <si>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</si>
  <si>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</si>
  <si>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</si>
  <si>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</si>
  <si>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</si>
  <si>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</si>
  <si>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</si>
  <si>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</si>
  <si>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</si>
  <si>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</si>
  <si>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</si>
  <si>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</si>
  <si>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</si>
  <si>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</si>
  <si>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</si>
  <si>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</si>
  <si>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</si>
  <si>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</si>
  <si>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</si>
  <si>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</si>
  <si>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</si>
  <si>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</si>
  <si>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</si>
  <si>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</si>
  <si>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</si>
  <si>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</si>
  <si>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</si>
  <si>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</si>
  <si>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</si>
  <si>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</si>
  <si>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</si>
  <si>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</si>
  <si>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</si>
  <si>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</si>
  <si>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</si>
  <si>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</si>
  <si>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</si>
  <si>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</si>
  <si>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</si>
  <si>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</si>
  <si>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</si>
  <si>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</si>
  <si>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</si>
  <si>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</si>
  <si>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</si>
  <si>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</si>
  <si>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</si>
  <si>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</si>
  <si>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</si>
  <si>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</si>
  <si>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</si>
  <si>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</si>
  <si>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</si>
  <si>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</si>
  <si>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</si>
  <si>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</si>
  <si>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</si>
  <si>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</si>
  <si>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</si>
  <si>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</si>
  <si>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</si>
  <si>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</si>
  <si>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</si>
  <si>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</si>
  <si>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</si>
  <si>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</si>
  <si>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</si>
  <si>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</si>
  <si>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</si>
  <si>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</si>
  <si>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</si>
  <si>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</si>
  <si>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</si>
  <si>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</si>
  <si>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</si>
  <si>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</si>
  <si>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</si>
  <si>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</si>
  <si>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</si>
  <si>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</si>
  <si>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</si>
  <si>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</si>
  <si>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</si>
  <si>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</si>
  <si>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</si>
  <si>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</si>
  <si>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</si>
  <si>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</si>
  <si>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</si>
  <si>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</si>
  <si>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</si>
  <si>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</si>
  <si>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</si>
  <si>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</si>
  <si>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</si>
  <si>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</si>
  <si>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</si>
  <si>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</si>
  <si>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</si>
  <si>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</si>
  <si>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</si>
  <si>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</si>
  <si>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</si>
  <si>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</si>
  <si>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</si>
  <si>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</si>
  <si>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</si>
  <si>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</si>
  <si>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</si>
  <si>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</si>
  <si>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</si>
  <si>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</si>
  <si>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</si>
  <si>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</si>
  <si>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</si>
  <si>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</si>
  <si>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</si>
  <si>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</si>
  <si>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</si>
  <si>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</si>
  <si>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</si>
  <si>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</si>
  <si>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</si>
  <si>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</si>
  <si>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</si>
  <si>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</si>
  <si>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</si>
  <si>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</si>
  <si>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</si>
  <si>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</si>
  <si>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</si>
  <si>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</si>
  <si>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</si>
  <si>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</si>
  <si>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</si>
  <si>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</si>
  <si>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</si>
  <si>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</si>
  <si>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</si>
  <si>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</si>
  <si>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</si>
  <si>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</si>
  <si>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</si>
  <si>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</si>
  <si>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</si>
  <si>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</si>
  <si>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</si>
  <si>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</si>
  <si>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</si>
  <si>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</si>
  <si>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</si>
  <si>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</si>
  <si>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</si>
  <si>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</si>
  <si>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</si>
  <si>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</si>
  <si>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</si>
  <si>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</si>
  <si>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</si>
  <si>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</si>
  <si>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</si>
  <si>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</si>
  <si>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</si>
  <si>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</si>
  <si>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</si>
  <si>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</si>
  <si>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</si>
  <si>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</si>
  <si>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</si>
  <si>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</si>
  <si>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</si>
  <si>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</si>
  <si>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</si>
  <si>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</si>
  <si>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</si>
  <si>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</si>
  <si>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</si>
  <si>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</si>
  <si>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</si>
  <si>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</si>
  <si>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</si>
  <si>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</si>
  <si>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</si>
  <si>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</si>
  <si>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</si>
  <si>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</si>
  <si>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</si>
  <si>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</si>
  <si>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</si>
  <si>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</si>
  <si>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</si>
  <si>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</si>
  <si>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</si>
  <si>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</si>
  <si>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</si>
  <si>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</si>
  <si>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</si>
  <si>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</si>
  <si>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</si>
  <si>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</si>
  <si>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</si>
  <si>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</si>
  <si>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</si>
  <si>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</si>
  <si>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</si>
  <si>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</si>
  <si>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</si>
  <si>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</si>
  <si>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</si>
  <si>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</si>
  <si>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</si>
  <si>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</si>
  <si>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</si>
  <si>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</si>
  <si>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</si>
  <si>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</si>
  <si>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</si>
  <si>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</si>
  <si>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</si>
  <si>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</si>
  <si>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</si>
  <si>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</si>
  <si>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</si>
  <si>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</si>
  <si>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</si>
  <si>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</si>
  <si>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</si>
  <si>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</si>
  <si>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</si>
  <si>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</si>
  <si>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</si>
  <si>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</si>
  <si>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</si>
  <si>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</si>
  <si>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</si>
  <si>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</si>
  <si>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</si>
  <si>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</si>
  <si>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</si>
  <si>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</si>
  <si>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</si>
  <si>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</si>
  <si>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</si>
  <si>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</si>
  <si>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</si>
  <si>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</si>
  <si>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</si>
  <si>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</si>
  <si>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</si>
  <si>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</si>
  <si>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</si>
  <si>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</si>
  <si>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</si>
  <si>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</si>
  <si>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</si>
  <si>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</si>
  <si>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</si>
  <si>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</si>
  <si>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</si>
  <si>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</si>
  <si>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</si>
  <si>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</si>
  <si>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</si>
  <si>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</si>
  <si>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</si>
  <si>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</si>
  <si>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</si>
  <si>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</si>
  <si>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</si>
  <si>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</si>
  <si>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</si>
  <si>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</si>
  <si>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</si>
  <si>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</si>
  <si>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</si>
  <si>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</si>
  <si>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</si>
  <si>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</si>
  <si>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</si>
  <si>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</si>
  <si>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</si>
  <si>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</si>
  <si>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</si>
  <si>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</si>
  <si>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</si>
  <si>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</si>
  <si>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</si>
  <si>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</si>
  <si>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</si>
  <si>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</si>
  <si>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</si>
  <si>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</si>
  <si>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</si>
  <si>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</si>
  <si>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</si>
  <si>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</si>
  <si>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</si>
  <si>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</si>
  <si>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</si>
  <si>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</si>
  <si>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</si>
  <si>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</si>
  <si>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</si>
  <si>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</si>
  <si>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</si>
  <si>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</si>
  <si>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</si>
  <si>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</si>
  <si>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</si>
  <si>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</si>
  <si>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</si>
  <si>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</si>
  <si>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</si>
  <si>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</si>
  <si>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</si>
  <si>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</si>
  <si>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</si>
  <si>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</si>
  <si>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</si>
  <si>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</si>
  <si>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</si>
  <si>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</si>
  <si>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</si>
  <si>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</si>
  <si>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</si>
  <si>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</si>
  <si>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</si>
  <si>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</si>
  <si>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</si>
  <si>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</si>
  <si>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</si>
  <si>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</si>
  <si>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</si>
  <si>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</si>
  <si>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</si>
  <si>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</si>
  <si>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</si>
  <si>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</si>
  <si>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</si>
  <si>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</si>
  <si>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</si>
  <si>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</si>
  <si>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</si>
  <si>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</si>
  <si>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</si>
  <si>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</si>
  <si>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</si>
  <si>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</si>
  <si>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</si>
  <si>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</si>
  <si>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</si>
  <si>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</si>
  <si>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</si>
  <si>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</si>
  <si>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</si>
  <si>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</si>
  <si>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</si>
  <si>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</si>
  <si>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</si>
  <si>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</si>
  <si>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</si>
  <si>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</si>
  <si>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</si>
  <si>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</si>
  <si>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</si>
  <si>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</si>
  <si>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</si>
  <si>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</si>
  <si>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</si>
  <si>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</si>
  <si>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</si>
  <si>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</si>
  <si>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</si>
  <si>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</si>
  <si>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</si>
  <si>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</si>
  <si>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</si>
  <si>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</si>
  <si>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</si>
  <si>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</si>
  <si>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</si>
  <si>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</si>
  <si>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</si>
  <si>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</si>
  <si>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</si>
  <si>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</si>
  <si>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</si>
  <si>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</si>
  <si>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</si>
  <si>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</si>
  <si>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</si>
  <si>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</si>
  <si>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</si>
  <si>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</si>
  <si>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</si>
  <si>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</si>
  <si>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</si>
  <si>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</si>
  <si>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</si>
  <si>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</si>
  <si>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</si>
  <si>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</si>
  <si>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</si>
  <si>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</si>
  <si>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</si>
  <si>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</si>
  <si>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</si>
  <si>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</si>
  <si>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</si>
  <si>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</si>
  <si>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</si>
  <si>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</si>
  <si>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</si>
  <si>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</si>
  <si>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</si>
  <si>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</si>
  <si>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</si>
  <si>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</si>
  <si>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</si>
  <si>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</si>
  <si>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</si>
  <si>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</si>
  <si>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</si>
  <si>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</si>
  <si>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</si>
  <si>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</si>
  <si>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</si>
  <si>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</si>
  <si>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</si>
  <si>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</si>
  <si>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</si>
  <si>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</si>
  <si>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</si>
  <si>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</si>
  <si>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</si>
  <si>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</si>
  <si>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</si>
  <si>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</si>
  <si>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</si>
  <si>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</si>
  <si>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</si>
  <si>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</si>
  <si>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</si>
  <si>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</si>
  <si>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</si>
  <si>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</si>
  <si>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</si>
  <si>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</si>
  <si>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</si>
  <si>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</si>
  <si>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</si>
  <si>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</si>
  <si>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</si>
  <si>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</si>
  <si>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</si>
  <si>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</si>
  <si>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</si>
  <si>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</si>
  <si>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</si>
  <si>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</si>
  <si>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</si>
  <si>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</si>
  <si>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</si>
  <si>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</si>
  <si>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</si>
  <si>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</si>
  <si>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</si>
  <si>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</si>
  <si>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</si>
  <si>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</si>
  <si>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</si>
  <si>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</si>
  <si>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</si>
  <si>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</si>
  <si>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</si>
  <si>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</si>
  <si>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</si>
  <si>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</si>
  <si>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</si>
  <si>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</si>
  <si>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</si>
  <si>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</si>
  <si>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</si>
  <si>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</si>
  <si>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</si>
  <si>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</si>
  <si>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</si>
  <si>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</si>
  <si>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</si>
  <si>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</si>
  <si>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</si>
  <si>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</si>
  <si>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</si>
  <si>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</si>
  <si>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</si>
  <si>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</si>
  <si>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</si>
  <si>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</si>
  <si>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</si>
  <si>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</si>
  <si>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</si>
  <si>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</si>
  <si>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</si>
  <si>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</si>
  <si>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</si>
  <si>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</si>
  <si>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</si>
  <si>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</si>
  <si>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</si>
  <si>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</si>
  <si>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</si>
  <si>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</si>
  <si>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</si>
  <si>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</si>
  <si>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</si>
  <si>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</si>
  <si>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</si>
  <si>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</si>
  <si>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</si>
  <si>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</si>
  <si>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</si>
  <si>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</si>
  <si>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</si>
  <si>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</si>
  <si>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</si>
  <si>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</si>
  <si>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</si>
  <si>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</si>
  <si>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</si>
  <si>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</si>
  <si>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</si>
  <si>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</si>
  <si>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</si>
  <si>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</si>
  <si>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</si>
  <si>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</si>
  <si>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</si>
  <si>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</si>
  <si>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</si>
  <si>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</si>
  <si>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</si>
  <si>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</si>
  <si>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</si>
  <si>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</si>
  <si>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</si>
  <si>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</si>
  <si>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</si>
  <si>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</si>
  <si>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</si>
  <si>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</si>
  <si>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</si>
  <si>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</si>
  <si>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</si>
  <si>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</si>
  <si>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</si>
  <si>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</si>
  <si>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</si>
  <si>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</si>
  <si>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</si>
  <si>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</si>
  <si>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</si>
  <si>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</si>
  <si>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</si>
  <si>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</si>
  <si>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</si>
  <si>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</si>
  <si>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</si>
  <si>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</si>
  <si>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</si>
  <si>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</si>
  <si>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</si>
  <si>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</si>
  <si>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</si>
  <si>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</si>
  <si>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</si>
  <si>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</si>
  <si>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</si>
  <si>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</si>
  <si>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</si>
  <si>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</si>
  <si>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</si>
  <si>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</si>
  <si>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</si>
  <si>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</si>
  <si>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</si>
  <si>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</si>
  <si>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</si>
  <si>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</si>
  <si>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</si>
  <si>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</si>
  <si>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</si>
  <si>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</si>
  <si>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</si>
  <si>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</si>
  <si>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</si>
  <si>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</si>
  <si>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</si>
  <si>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</si>
  <si>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</si>
  <si>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</si>
  <si>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</si>
  <si>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</si>
  <si>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</si>
  <si>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</si>
  <si>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</si>
  <si>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</si>
  <si>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</si>
  <si>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</si>
  <si>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</si>
  <si>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</si>
  <si>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</si>
  <si>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</si>
  <si>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</si>
  <si>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</si>
  <si>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</si>
  <si>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</si>
  <si>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</si>
  <si>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</si>
  <si>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</si>
  <si>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</si>
  <si>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</si>
  <si>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</si>
  <si>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</si>
  <si>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</si>
  <si>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</si>
  <si>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</si>
  <si>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</si>
  <si>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</si>
  <si>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</si>
  <si>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</si>
  <si>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</si>
  <si>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</si>
  <si>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</si>
  <si>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</si>
  <si>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</si>
  <si>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</si>
  <si>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</si>
  <si>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</si>
  <si>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</si>
  <si>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</si>
  <si>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</si>
  <si>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</si>
  <si>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</si>
  <si>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</si>
  <si>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</si>
  <si>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</si>
  <si>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</si>
  <si>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</si>
  <si>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</si>
  <si>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</si>
  <si>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</si>
  <si>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</si>
  <si>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</si>
  <si>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</si>
  <si>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</si>
  <si>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</si>
  <si>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</si>
  <si>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</si>
  <si>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</si>
  <si>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</si>
  <si>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</si>
  <si>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</si>
  <si>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</si>
  <si>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</si>
  <si>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</si>
  <si>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</si>
  <si>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</si>
  <si>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</si>
  <si>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</si>
  <si>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</si>
  <si>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</si>
  <si>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</si>
  <si>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</si>
  <si>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</si>
  <si>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</si>
  <si>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</si>
  <si>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</si>
  <si>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</si>
  <si>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</si>
  <si>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</si>
  <si>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</si>
  <si>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</si>
  <si>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</si>
  <si>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</si>
  <si>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</si>
  <si>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</si>
  <si>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</si>
  <si>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</si>
  <si>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</si>
  <si>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</si>
  <si>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</si>
  <si>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</si>
  <si>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</si>
  <si>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</si>
  <si>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</si>
  <si>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</si>
  <si>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</si>
  <si>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</si>
  <si>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</si>
  <si>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</si>
  <si>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</si>
  <si>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</si>
  <si>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</si>
  <si>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</si>
  <si>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</si>
  <si>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</si>
  <si>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</si>
  <si>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</si>
  <si>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</si>
  <si>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</si>
  <si>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</si>
  <si>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</si>
  <si>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</si>
  <si>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</si>
  <si>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</si>
  <si>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</si>
  <si>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</si>
  <si>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</si>
  <si>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</si>
  <si>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</si>
  <si>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</si>
  <si>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</si>
  <si>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</si>
  <si>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</si>
  <si>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</si>
  <si>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</si>
  <si>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</si>
  <si>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</si>
  <si>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</si>
  <si>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</si>
  <si>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</si>
  <si>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</si>
  <si>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</si>
  <si>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</si>
  <si>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</si>
  <si>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</si>
  <si>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</si>
  <si>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</si>
  <si>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</si>
  <si>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</si>
  <si>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</si>
  <si>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</si>
  <si>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</si>
  <si>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</si>
  <si>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</si>
  <si>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</si>
  <si>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</si>
  <si>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</si>
  <si>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</si>
  <si>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</si>
  <si>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</si>
  <si>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</si>
  <si>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</si>
  <si>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</si>
  <si>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</si>
  <si>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</si>
  <si>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</si>
  <si>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</si>
  <si>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</si>
  <si>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</si>
  <si>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</si>
  <si>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</si>
  <si>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</si>
  <si>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</si>
  <si>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</si>
  <si>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ხირთ რულოფ დე კორტე</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</si>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</sst>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s>
  <fonts count="160">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s>
  <fills count="9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5">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5"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5"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5"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5"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5"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168" fontId="40"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168" fontId="40"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169" fontId="40"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168" fontId="40" fillId="64" borderId="33" applyNumberFormat="0" applyAlignment="0" applyProtection="0"/>
    <xf numFmtId="169" fontId="40" fillId="64" borderId="33" applyNumberFormat="0" applyAlignment="0" applyProtection="0"/>
    <xf numFmtId="168" fontId="40" fillId="64" borderId="33" applyNumberFormat="0" applyAlignment="0" applyProtection="0"/>
    <xf numFmtId="168" fontId="40" fillId="64" borderId="33" applyNumberFormat="0" applyAlignment="0" applyProtection="0"/>
    <xf numFmtId="169" fontId="40" fillId="64" borderId="33" applyNumberFormat="0" applyAlignment="0" applyProtection="0"/>
    <xf numFmtId="168" fontId="40" fillId="64" borderId="33" applyNumberFormat="0" applyAlignment="0" applyProtection="0"/>
    <xf numFmtId="168" fontId="40" fillId="64" borderId="33" applyNumberFormat="0" applyAlignment="0" applyProtection="0"/>
    <xf numFmtId="169" fontId="40" fillId="64" borderId="33" applyNumberFormat="0" applyAlignment="0" applyProtection="0"/>
    <xf numFmtId="168" fontId="40" fillId="64" borderId="33" applyNumberFormat="0" applyAlignment="0" applyProtection="0"/>
    <xf numFmtId="168" fontId="40" fillId="64" borderId="33" applyNumberFormat="0" applyAlignment="0" applyProtection="0"/>
    <xf numFmtId="169" fontId="40" fillId="64" borderId="33" applyNumberFormat="0" applyAlignment="0" applyProtection="0"/>
    <xf numFmtId="168" fontId="40" fillId="64" borderId="33" applyNumberFormat="0" applyAlignment="0" applyProtection="0"/>
    <xf numFmtId="0" fontId="38" fillId="64" borderId="33" applyNumberFormat="0" applyAlignment="0" applyProtection="0"/>
    <xf numFmtId="0" fontId="41" fillId="65" borderId="34" applyNumberFormat="0" applyAlignment="0" applyProtection="0"/>
    <xf numFmtId="0" fontId="42" fillId="10" borderId="30" applyNumberFormat="0" applyAlignment="0" applyProtection="0"/>
    <xf numFmtId="168"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0" fontId="41"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0" fontId="42" fillId="10" borderId="30"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0" fontId="41" fillId="65"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3" fillId="69"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3" fillId="71" borderId="3" applyFont="0" applyProtection="0">
      <alignment horizontal="right" vertical="center"/>
    </xf>
    <xf numFmtId="9" fontId="3" fillId="71" borderId="3" applyFont="0" applyProtection="0">
      <alignment horizontal="right" vertical="center"/>
    </xf>
    <xf numFmtId="0" fontId="3" fillId="71"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168" fontId="68"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168" fontId="68"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169" fontId="68"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168" fontId="68" fillId="43" borderId="33" applyNumberFormat="0" applyAlignment="0" applyProtection="0"/>
    <xf numFmtId="169" fontId="68" fillId="43" borderId="33" applyNumberFormat="0" applyAlignment="0" applyProtection="0"/>
    <xf numFmtId="168" fontId="68" fillId="43" borderId="33" applyNumberFormat="0" applyAlignment="0" applyProtection="0"/>
    <xf numFmtId="168" fontId="68" fillId="43" borderId="33" applyNumberFormat="0" applyAlignment="0" applyProtection="0"/>
    <xf numFmtId="169" fontId="68" fillId="43" borderId="33" applyNumberFormat="0" applyAlignment="0" applyProtection="0"/>
    <xf numFmtId="168" fontId="68" fillId="43" borderId="33" applyNumberFormat="0" applyAlignment="0" applyProtection="0"/>
    <xf numFmtId="168" fontId="68" fillId="43" borderId="33" applyNumberFormat="0" applyAlignment="0" applyProtection="0"/>
    <xf numFmtId="169" fontId="68" fillId="43" borderId="33" applyNumberFormat="0" applyAlignment="0" applyProtection="0"/>
    <xf numFmtId="168" fontId="68" fillId="43" borderId="33" applyNumberFormat="0" applyAlignment="0" applyProtection="0"/>
    <xf numFmtId="168" fontId="68" fillId="43" borderId="33" applyNumberFormat="0" applyAlignment="0" applyProtection="0"/>
    <xf numFmtId="169" fontId="68" fillId="43" borderId="33" applyNumberFormat="0" applyAlignment="0" applyProtection="0"/>
    <xf numFmtId="168" fontId="68" fillId="43" borderId="33" applyNumberFormat="0" applyAlignment="0" applyProtection="0"/>
    <xf numFmtId="0" fontId="66" fillId="43" borderId="33" applyNumberFormat="0" applyAlignment="0" applyProtection="0"/>
    <xf numFmtId="3" fontId="3"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70"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70"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168" fontId="3" fillId="0" borderId="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27" fillId="74" borderId="41" applyNumberFormat="0" applyFont="0" applyAlignment="0" applyProtection="0"/>
    <xf numFmtId="168" fontId="3" fillId="0" borderId="0"/>
    <xf numFmtId="0" fontId="27"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3"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169" fontId="3" fillId="0" borderId="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3" fillId="0" borderId="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3" fillId="74" borderId="41" applyNumberFormat="0" applyFont="0" applyAlignment="0" applyProtection="0"/>
    <xf numFmtId="169"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0" fontId="3" fillId="74" borderId="41" applyNumberFormat="0" applyFont="0" applyAlignment="0" applyProtection="0"/>
    <xf numFmtId="169" fontId="3" fillId="0" borderId="0"/>
    <xf numFmtId="168"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0" fontId="3" fillId="74" borderId="41" applyNumberFormat="0" applyFont="0" applyAlignment="0" applyProtection="0"/>
    <xf numFmtId="169"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0" fontId="3" fillId="74" borderId="41" applyNumberFormat="0" applyFont="0" applyAlignment="0" applyProtection="0"/>
    <xf numFmtId="169" fontId="3" fillId="0" borderId="0"/>
    <xf numFmtId="168" fontId="3" fillId="0" borderId="0"/>
    <xf numFmtId="168" fontId="3" fillId="0" borderId="0"/>
    <xf numFmtId="0" fontId="3" fillId="74" borderId="41" applyNumberFormat="0" applyFont="0" applyAlignment="0" applyProtection="0"/>
    <xf numFmtId="0" fontId="3" fillId="74" borderId="41" applyNumberFormat="0" applyFont="0" applyAlignment="0" applyProtection="0"/>
    <xf numFmtId="0" fontId="3" fillId="74" borderId="41" applyNumberFormat="0" applyFont="0" applyAlignment="0" applyProtection="0"/>
    <xf numFmtId="0" fontId="3" fillId="74"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5" borderId="3" applyFont="0">
      <alignment horizontal="right" vertical="center"/>
      <protection locked="0"/>
    </xf>
    <xf numFmtId="168" fontId="82" fillId="0" borderId="0"/>
    <xf numFmtId="0" fontId="82" fillId="0" borderId="0"/>
    <xf numFmtId="168" fontId="82" fillId="0" borderId="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168" fontId="85"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168" fontId="85"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169" fontId="85"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168" fontId="85" fillId="64" borderId="42" applyNumberFormat="0" applyAlignment="0" applyProtection="0"/>
    <xf numFmtId="169" fontId="85" fillId="64" borderId="42" applyNumberFormat="0" applyAlignment="0" applyProtection="0"/>
    <xf numFmtId="168" fontId="85" fillId="64" borderId="42" applyNumberFormat="0" applyAlignment="0" applyProtection="0"/>
    <xf numFmtId="168" fontId="85" fillId="64" borderId="42" applyNumberFormat="0" applyAlignment="0" applyProtection="0"/>
    <xf numFmtId="169" fontId="85" fillId="64" borderId="42" applyNumberFormat="0" applyAlignment="0" applyProtection="0"/>
    <xf numFmtId="168" fontId="85" fillId="64" borderId="42" applyNumberFormat="0" applyAlignment="0" applyProtection="0"/>
    <xf numFmtId="168" fontId="85" fillId="64" borderId="42" applyNumberFormat="0" applyAlignment="0" applyProtection="0"/>
    <xf numFmtId="169" fontId="85" fillId="64" borderId="42" applyNumberFormat="0" applyAlignment="0" applyProtection="0"/>
    <xf numFmtId="168" fontId="85" fillId="64" borderId="42" applyNumberFormat="0" applyAlignment="0" applyProtection="0"/>
    <xf numFmtId="168" fontId="85" fillId="64" borderId="42" applyNumberFormat="0" applyAlignment="0" applyProtection="0"/>
    <xf numFmtId="169" fontId="85" fillId="64" borderId="42" applyNumberFormat="0" applyAlignment="0" applyProtection="0"/>
    <xf numFmtId="168" fontId="85" fillId="64" borderId="42" applyNumberFormat="0" applyAlignment="0" applyProtection="0"/>
    <xf numFmtId="0" fontId="83" fillId="64"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70" borderId="3" applyFont="0">
      <alignment horizontal="right" vertical="center"/>
    </xf>
    <xf numFmtId="188" fontId="3"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70" borderId="79" applyFont="0">
      <alignment horizontal="right" vertical="center"/>
    </xf>
    <xf numFmtId="3" fontId="3" fillId="70" borderId="79" applyFont="0">
      <alignment horizontal="right" vertical="center"/>
    </xf>
    <xf numFmtId="0" fontId="83" fillId="64" borderId="84" applyNumberFormat="0" applyAlignment="0" applyProtection="0"/>
    <xf numFmtId="168" fontId="85" fillId="64" borderId="84" applyNumberFormat="0" applyAlignment="0" applyProtection="0"/>
    <xf numFmtId="169" fontId="85" fillId="64" borderId="84" applyNumberFormat="0" applyAlignment="0" applyProtection="0"/>
    <xf numFmtId="168" fontId="85" fillId="64" borderId="84" applyNumberFormat="0" applyAlignment="0" applyProtection="0"/>
    <xf numFmtId="168" fontId="85" fillId="64" borderId="84" applyNumberFormat="0" applyAlignment="0" applyProtection="0"/>
    <xf numFmtId="169" fontId="85" fillId="64" borderId="84" applyNumberFormat="0" applyAlignment="0" applyProtection="0"/>
    <xf numFmtId="168" fontId="85" fillId="64" borderId="84" applyNumberFormat="0" applyAlignment="0" applyProtection="0"/>
    <xf numFmtId="168" fontId="85" fillId="64" borderId="84" applyNumberFormat="0" applyAlignment="0" applyProtection="0"/>
    <xf numFmtId="169" fontId="85" fillId="64" borderId="84" applyNumberFormat="0" applyAlignment="0" applyProtection="0"/>
    <xf numFmtId="168" fontId="85" fillId="64" borderId="84" applyNumberFormat="0" applyAlignment="0" applyProtection="0"/>
    <xf numFmtId="168" fontId="85" fillId="64" borderId="84" applyNumberFormat="0" applyAlignment="0" applyProtection="0"/>
    <xf numFmtId="169" fontId="85" fillId="64" borderId="84" applyNumberFormat="0" applyAlignment="0" applyProtection="0"/>
    <xf numFmtId="168"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169"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168"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168"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3" fontId="3" fillId="75" borderId="79" applyFont="0">
      <alignment horizontal="right" vertical="center"/>
      <protection locked="0"/>
    </xf>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3" fontId="3" fillId="72" borderId="79" applyFont="0">
      <alignment horizontal="right" vertical="center"/>
      <protection locked="0"/>
    </xf>
    <xf numFmtId="0" fontId="66" fillId="43" borderId="82" applyNumberFormat="0" applyAlignment="0" applyProtection="0"/>
    <xf numFmtId="168" fontId="68" fillId="43" borderId="82" applyNumberFormat="0" applyAlignment="0" applyProtection="0"/>
    <xf numFmtId="169" fontId="68" fillId="43" borderId="82" applyNumberFormat="0" applyAlignment="0" applyProtection="0"/>
    <xf numFmtId="168" fontId="68" fillId="43" borderId="82" applyNumberFormat="0" applyAlignment="0" applyProtection="0"/>
    <xf numFmtId="168" fontId="68" fillId="43" borderId="82" applyNumberFormat="0" applyAlignment="0" applyProtection="0"/>
    <xf numFmtId="169" fontId="68" fillId="43" borderId="82" applyNumberFormat="0" applyAlignment="0" applyProtection="0"/>
    <xf numFmtId="168" fontId="68" fillId="43" borderId="82" applyNumberFormat="0" applyAlignment="0" applyProtection="0"/>
    <xf numFmtId="168" fontId="68" fillId="43" borderId="82" applyNumberFormat="0" applyAlignment="0" applyProtection="0"/>
    <xf numFmtId="169" fontId="68" fillId="43" borderId="82" applyNumberFormat="0" applyAlignment="0" applyProtection="0"/>
    <xf numFmtId="168" fontId="68" fillId="43" borderId="82" applyNumberFormat="0" applyAlignment="0" applyProtection="0"/>
    <xf numFmtId="168" fontId="68" fillId="43" borderId="82" applyNumberFormat="0" applyAlignment="0" applyProtection="0"/>
    <xf numFmtId="169" fontId="68" fillId="43" borderId="82" applyNumberFormat="0" applyAlignment="0" applyProtection="0"/>
    <xf numFmtId="168"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169"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168"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168"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3" fillId="71" borderId="80" applyNumberFormat="0" applyFont="0" applyBorder="0" applyProtection="0">
      <alignment horizontal="left" vertical="center"/>
    </xf>
    <xf numFmtId="9" fontId="3" fillId="71" borderId="79" applyFont="0" applyProtection="0">
      <alignment horizontal="right" vertical="center"/>
    </xf>
    <xf numFmtId="3" fontId="3" fillId="71" borderId="79" applyFont="0" applyProtection="0">
      <alignment horizontal="right" vertical="center"/>
    </xf>
    <xf numFmtId="0" fontId="62" fillId="70"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9"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4" borderId="82" applyNumberFormat="0" applyAlignment="0" applyProtection="0"/>
    <xf numFmtId="168" fontId="40" fillId="64" borderId="82" applyNumberFormat="0" applyAlignment="0" applyProtection="0"/>
    <xf numFmtId="169" fontId="40" fillId="64" borderId="82" applyNumberFormat="0" applyAlignment="0" applyProtection="0"/>
    <xf numFmtId="168" fontId="40" fillId="64" borderId="82" applyNumberFormat="0" applyAlignment="0" applyProtection="0"/>
    <xf numFmtId="168" fontId="40" fillId="64" borderId="82" applyNumberFormat="0" applyAlignment="0" applyProtection="0"/>
    <xf numFmtId="169" fontId="40" fillId="64" borderId="82" applyNumberFormat="0" applyAlignment="0" applyProtection="0"/>
    <xf numFmtId="168" fontId="40" fillId="64" borderId="82" applyNumberFormat="0" applyAlignment="0" applyProtection="0"/>
    <xf numFmtId="168" fontId="40" fillId="64" borderId="82" applyNumberFormat="0" applyAlignment="0" applyProtection="0"/>
    <xf numFmtId="169" fontId="40" fillId="64" borderId="82" applyNumberFormat="0" applyAlignment="0" applyProtection="0"/>
    <xf numFmtId="168" fontId="40" fillId="64" borderId="82" applyNumberFormat="0" applyAlignment="0" applyProtection="0"/>
    <xf numFmtId="168" fontId="40" fillId="64" borderId="82" applyNumberFormat="0" applyAlignment="0" applyProtection="0"/>
    <xf numFmtId="169" fontId="40" fillId="64" borderId="82" applyNumberFormat="0" applyAlignment="0" applyProtection="0"/>
    <xf numFmtId="168"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169"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168"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168"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2" fillId="0" borderId="0"/>
    <xf numFmtId="169" fontId="26" fillId="37" borderId="0"/>
    <xf numFmtId="0" fontId="3" fillId="0" borderId="0">
      <alignment vertical="center"/>
    </xf>
    <xf numFmtId="166" fontId="2" fillId="0" borderId="0" applyFont="0" applyFill="0" applyBorder="0" applyAlignment="0" applyProtection="0"/>
    <xf numFmtId="0" fontId="129" fillId="0" borderId="0"/>
  </cellStyleXfs>
  <cellXfs count="816">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3" fillId="0" borderId="0" xfId="0" applyFont="1" applyAlignment="1">
      <alignment horizontal="center"/>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6" borderId="3" xfId="0" applyFont="1" applyFill="1" applyBorder="1" applyAlignment="1">
      <alignment horizontal="left" vertical="top" wrapText="1"/>
    </xf>
    <xf numFmtId="1" fontId="16" fillId="36" borderId="3" xfId="2" applyNumberFormat="1" applyFont="1" applyFill="1" applyBorder="1" applyAlignment="1" applyProtection="1">
      <alignment horizontal="left" vertical="top" wrapText="1"/>
    </xf>
    <xf numFmtId="0" fontId="16" fillId="36"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22" fillId="0" borderId="0" xfId="0" applyFont="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10" fillId="3" borderId="3" xfId="5" applyFont="1" applyFill="1" applyBorder="1" applyProtection="1">
      <protection locked="0"/>
    </xf>
    <xf numFmtId="0" fontId="10" fillId="0" borderId="3" xfId="13" applyFont="1" applyBorder="1" applyAlignment="1" applyProtection="1">
      <alignment horizontal="center" vertical="center" wrapText="1"/>
      <protection locked="0"/>
    </xf>
    <xf numFmtId="0" fontId="10" fillId="3" borderId="3" xfId="13" applyFont="1" applyFill="1" applyBorder="1" applyAlignment="1" applyProtection="1">
      <alignment horizontal="center" vertical="center" wrapText="1"/>
      <protection locked="0"/>
    </xf>
    <xf numFmtId="3" fontId="10" fillId="3" borderId="3" xfId="1" applyNumberFormat="1" applyFont="1" applyFill="1" applyBorder="1" applyAlignment="1" applyProtection="1">
      <alignment horizontal="center" vertical="center" wrapText="1"/>
      <protection locked="0"/>
    </xf>
    <xf numFmtId="9" fontId="10" fillId="3" borderId="3" xfId="15" applyNumberFormat="1" applyFont="1" applyFill="1" applyBorder="1" applyAlignment="1" applyProtection="1">
      <alignment horizontal="center" vertical="center"/>
      <protection locked="0"/>
    </xf>
    <xf numFmtId="0" fontId="11" fillId="3" borderId="3" xfId="13" applyFont="1" applyFill="1" applyBorder="1" applyAlignment="1" applyProtection="1">
      <alignment wrapText="1"/>
      <protection locked="0"/>
    </xf>
    <xf numFmtId="0" fontId="10" fillId="3" borderId="3" xfId="13" applyFont="1" applyFill="1" applyBorder="1" applyAlignment="1" applyProtection="1">
      <alignment horizontal="left" vertical="center" wrapText="1"/>
      <protection locked="0"/>
    </xf>
    <xf numFmtId="165" fontId="10" fillId="3" borderId="3" xfId="8" applyNumberFormat="1" applyFont="1" applyFill="1" applyBorder="1" applyAlignment="1" applyProtection="1">
      <alignment horizontal="right" wrapText="1"/>
      <protection locked="0"/>
    </xf>
    <xf numFmtId="0" fontId="10" fillId="0" borderId="3" xfId="13" applyFont="1" applyBorder="1" applyAlignment="1" applyProtection="1">
      <alignment horizontal="left" vertical="center" wrapText="1"/>
      <protection locked="0"/>
    </xf>
    <xf numFmtId="165" fontId="10" fillId="4" borderId="3" xfId="8" applyNumberFormat="1" applyFont="1" applyFill="1" applyBorder="1" applyAlignment="1" applyProtection="1">
      <alignment horizontal="right" wrapText="1"/>
      <protection locked="0"/>
    </xf>
    <xf numFmtId="0" fontId="11" fillId="0" borderId="3" xfId="13" applyFont="1" applyBorder="1" applyAlignment="1" applyProtection="1">
      <alignment wrapTex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6"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10" fillId="3" borderId="15" xfId="5" applyFont="1" applyFill="1" applyBorder="1" applyAlignment="1" applyProtection="1">
      <alignment horizontal="left" vertical="center"/>
      <protection locked="0"/>
    </xf>
    <xf numFmtId="0" fontId="10" fillId="3" borderId="16" xfId="13" applyFont="1" applyFill="1" applyBorder="1" applyAlignment="1" applyProtection="1">
      <alignment horizontal="center" vertical="center" wrapText="1"/>
      <protection locked="0"/>
    </xf>
    <xf numFmtId="0" fontId="10" fillId="3" borderId="15" xfId="5" applyFont="1" applyFill="1" applyBorder="1" applyAlignment="1" applyProtection="1">
      <alignment horizontal="right" vertical="center"/>
      <protection locked="0"/>
    </xf>
    <xf numFmtId="0" fontId="10" fillId="3" borderId="18" xfId="9" applyFont="1" applyFill="1" applyBorder="1" applyAlignment="1" applyProtection="1">
      <alignment horizontal="right" vertical="center"/>
      <protection locked="0"/>
    </xf>
    <xf numFmtId="0" fontId="11" fillId="3" borderId="19" xfId="16" applyFont="1" applyFill="1" applyBorder="1" applyProtection="1">
      <protection locked="0"/>
    </xf>
    <xf numFmtId="3" fontId="11" fillId="36" borderId="19" xfId="16" applyNumberFormat="1" applyFont="1" applyFill="1" applyBorder="1" applyProtection="1">
      <protection locked="0"/>
    </xf>
    <xf numFmtId="0" fontId="5" fillId="0" borderId="48" xfId="0" applyFont="1" applyBorder="1" applyAlignment="1">
      <alignment horizontal="center"/>
    </xf>
    <xf numFmtId="0" fontId="5" fillId="0" borderId="49"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6" borderId="23" xfId="0" applyFont="1" applyFill="1" applyBorder="1" applyAlignment="1">
      <alignment wrapText="1"/>
    </xf>
    <xf numFmtId="0" fontId="5" fillId="0" borderId="9" xfId="0" applyFont="1" applyBorder="1" applyAlignment="1">
      <alignment vertical="center" wrapText="1"/>
    </xf>
    <xf numFmtId="0" fontId="7" fillId="36" borderId="9" xfId="0" applyFont="1" applyFill="1" applyBorder="1" applyAlignment="1">
      <alignment wrapText="1"/>
    </xf>
    <xf numFmtId="0" fontId="7" fillId="36"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6" borderId="19" xfId="0" applyNumberFormat="1" applyFont="1" applyFill="1" applyBorder="1" applyAlignment="1">
      <alignment vertical="center" wrapText="1"/>
    </xf>
    <xf numFmtId="193" fontId="8" fillId="36"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193" fontId="10" fillId="36" borderId="3" xfId="5" applyNumberFormat="1" applyFont="1" applyFill="1" applyBorder="1" applyProtection="1">
      <protection locked="0"/>
    </xf>
    <xf numFmtId="193" fontId="10" fillId="36" borderId="3" xfId="1" applyNumberFormat="1" applyFont="1" applyFill="1" applyBorder="1" applyProtection="1">
      <protection locked="0"/>
    </xf>
    <xf numFmtId="193" fontId="10" fillId="0" borderId="3" xfId="1" applyNumberFormat="1" applyFont="1" applyFill="1" applyBorder="1" applyProtection="1">
      <protection locked="0"/>
    </xf>
    <xf numFmtId="193" fontId="23" fillId="0" borderId="0" xfId="0" applyNumberFormat="1" applyFont="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7" borderId="0" xfId="20"/>
    <xf numFmtId="169" fontId="26" fillId="37"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7" borderId="25" xfId="20" applyBorder="1"/>
    <xf numFmtId="169" fontId="26" fillId="37" borderId="89" xfId="20" applyBorder="1"/>
    <xf numFmtId="169" fontId="26" fillId="37" borderId="81" xfId="20" applyBorder="1"/>
    <xf numFmtId="169" fontId="26" fillId="37"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7"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6" borderId="95" xfId="0" applyFont="1" applyFill="1" applyBorder="1" applyAlignment="1">
      <alignment vertical="center" wrapText="1"/>
    </xf>
    <xf numFmtId="0" fontId="8" fillId="0" borderId="0" xfId="0" applyFont="1" applyAlignment="1">
      <alignment wrapText="1"/>
    </xf>
    <xf numFmtId="0" fontId="7" fillId="36" borderId="13" xfId="0" applyFont="1" applyFill="1" applyBorder="1" applyAlignment="1">
      <alignment horizontal="center" vertical="center" wrapText="1"/>
    </xf>
    <xf numFmtId="0" fontId="7" fillId="36" borderId="14" xfId="0" applyFont="1" applyFill="1" applyBorder="1" applyAlignment="1">
      <alignment horizontal="center" vertical="center" wrapText="1"/>
    </xf>
    <xf numFmtId="0" fontId="7" fillId="36" borderId="94" xfId="0" applyFont="1" applyFill="1" applyBorder="1" applyAlignment="1">
      <alignment horizontal="left" vertical="center" wrapText="1"/>
    </xf>
    <xf numFmtId="0" fontId="7" fillId="36" borderId="79" xfId="0" applyFont="1" applyFill="1" applyBorder="1" applyAlignment="1">
      <alignment horizontal="left" vertical="center" wrapText="1"/>
    </xf>
    <xf numFmtId="0" fontId="7" fillId="36"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6"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0" fontId="112" fillId="76" borderId="80" xfId="21412" applyFont="1" applyFill="1" applyBorder="1" applyAlignment="1" applyProtection="1">
      <alignment vertical="center" wrapText="1"/>
      <protection locked="0"/>
    </xf>
    <xf numFmtId="0" fontId="113" fillId="70" borderId="75" xfId="21412" applyFont="1" applyFill="1" applyBorder="1" applyAlignment="1" applyProtection="1">
      <alignment horizontal="center" vertical="center"/>
      <protection locked="0"/>
    </xf>
    <xf numFmtId="0" fontId="112" fillId="77" borderId="79" xfId="21412" applyFont="1" applyFill="1" applyBorder="1" applyAlignment="1" applyProtection="1">
      <alignment horizontal="center" vertical="center"/>
      <protection locked="0"/>
    </xf>
    <xf numFmtId="0" fontId="112" fillId="76" borderId="80" xfId="21412" applyFont="1" applyFill="1" applyBorder="1" applyProtection="1">
      <alignment vertical="center"/>
      <protection locked="0"/>
    </xf>
    <xf numFmtId="0" fontId="114" fillId="70" borderId="75" xfId="21412" applyFont="1" applyFill="1" applyBorder="1" applyAlignment="1" applyProtection="1">
      <alignment horizontal="center" vertical="center"/>
      <protection locked="0"/>
    </xf>
    <xf numFmtId="0" fontId="114" fillId="3" borderId="75" xfId="21412" applyFont="1" applyFill="1" applyBorder="1" applyAlignment="1" applyProtection="1">
      <alignment horizontal="center" vertical="center"/>
      <protection locked="0"/>
    </xf>
    <xf numFmtId="0" fontId="114" fillId="0" borderId="75" xfId="21412" applyFont="1" applyBorder="1" applyAlignment="1" applyProtection="1">
      <alignment horizontal="center" vertical="center"/>
      <protection locked="0"/>
    </xf>
    <xf numFmtId="0" fontId="115" fillId="77" borderId="79" xfId="21412" applyFont="1" applyFill="1" applyBorder="1" applyAlignment="1" applyProtection="1">
      <alignment horizontal="center" vertical="center"/>
      <protection locked="0"/>
    </xf>
    <xf numFmtId="0" fontId="112" fillId="76" borderId="80" xfId="21412" applyFont="1" applyFill="1" applyBorder="1" applyAlignment="1" applyProtection="1">
      <alignment horizontal="center" vertical="center"/>
      <protection locked="0"/>
    </xf>
    <xf numFmtId="0" fontId="62" fillId="76" borderId="80" xfId="21412" applyFont="1" applyFill="1" applyBorder="1" applyProtection="1">
      <alignment vertical="center"/>
      <protection locked="0"/>
    </xf>
    <xf numFmtId="0" fontId="114" fillId="70" borderId="79" xfId="21412" applyFont="1" applyFill="1" applyBorder="1" applyAlignment="1" applyProtection="1">
      <alignment horizontal="center" vertical="center"/>
      <protection locked="0"/>
    </xf>
    <xf numFmtId="0" fontId="36" fillId="70" borderId="79" xfId="21412" applyFont="1" applyFill="1" applyBorder="1" applyAlignment="1" applyProtection="1">
      <alignment horizontal="center" vertical="center"/>
      <protection locked="0"/>
    </xf>
    <xf numFmtId="0" fontId="62" fillId="76" borderId="78" xfId="21412" applyFont="1" applyFill="1" applyBorder="1" applyProtection="1">
      <alignment vertical="center"/>
      <protection locked="0"/>
    </xf>
    <xf numFmtId="0" fontId="113" fillId="0" borderId="78" xfId="21412" applyFont="1" applyBorder="1" applyAlignment="1" applyProtection="1">
      <alignment horizontal="left" vertical="center" wrapText="1"/>
      <protection locked="0"/>
    </xf>
    <xf numFmtId="164" fontId="113" fillId="0" borderId="79" xfId="948" applyNumberFormat="1" applyFont="1" applyFill="1" applyBorder="1" applyAlignment="1" applyProtection="1">
      <alignment horizontal="right" vertical="center"/>
      <protection locked="0"/>
    </xf>
    <xf numFmtId="0" fontId="112" fillId="77" borderId="78" xfId="21412" applyFont="1" applyFill="1" applyBorder="1" applyAlignment="1" applyProtection="1">
      <alignment vertical="top" wrapText="1"/>
      <protection locked="0"/>
    </xf>
    <xf numFmtId="164" fontId="113" fillId="77" borderId="79" xfId="948" applyNumberFormat="1" applyFont="1" applyFill="1" applyBorder="1" applyAlignment="1" applyProtection="1">
      <alignment horizontal="right" vertical="center"/>
    </xf>
    <xf numFmtId="164" fontId="62" fillId="76" borderId="78" xfId="948" applyNumberFormat="1" applyFont="1" applyFill="1" applyBorder="1" applyAlignment="1" applyProtection="1">
      <alignment horizontal="right" vertical="center"/>
      <protection locked="0"/>
    </xf>
    <xf numFmtId="0" fontId="113" fillId="70" borderId="78" xfId="21412" applyFont="1" applyFill="1" applyBorder="1" applyAlignment="1" applyProtection="1">
      <alignment vertical="center" wrapText="1"/>
      <protection locked="0"/>
    </xf>
    <xf numFmtId="0" fontId="113" fillId="70" borderId="78" xfId="21412" applyFont="1" applyFill="1" applyBorder="1" applyAlignment="1" applyProtection="1">
      <alignment horizontal="left" vertical="center" wrapText="1"/>
      <protection locked="0"/>
    </xf>
    <xf numFmtId="0" fontId="113" fillId="0" borderId="78" xfId="21412" applyFont="1" applyBorder="1" applyAlignment="1" applyProtection="1">
      <alignment vertical="center" wrapText="1"/>
      <protection locked="0"/>
    </xf>
    <xf numFmtId="0" fontId="113" fillId="3" borderId="78" xfId="21412" applyFont="1" applyFill="1" applyBorder="1" applyAlignment="1" applyProtection="1">
      <alignment horizontal="left" vertical="center" wrapText="1"/>
      <protection locked="0"/>
    </xf>
    <xf numFmtId="0" fontId="112" fillId="77" borderId="78" xfId="21412" applyFont="1" applyFill="1" applyBorder="1" applyAlignment="1" applyProtection="1">
      <alignment vertical="center" wrapText="1"/>
      <protection locked="0"/>
    </xf>
    <xf numFmtId="164" fontId="112" fillId="76" borderId="78" xfId="948" applyNumberFormat="1" applyFont="1" applyFill="1" applyBorder="1" applyAlignment="1" applyProtection="1">
      <alignment horizontal="right" vertical="center"/>
      <protection locked="0"/>
    </xf>
    <xf numFmtId="164" fontId="113" fillId="3" borderId="79" xfId="948" applyNumberFormat="1" applyFont="1" applyFill="1" applyBorder="1" applyAlignment="1" applyProtection="1">
      <alignment horizontal="right" vertical="center"/>
      <protection locked="0"/>
    </xf>
    <xf numFmtId="1" fontId="5" fillId="0" borderId="92" xfId="0" applyNumberFormat="1" applyFont="1" applyBorder="1" applyAlignment="1">
      <alignment horizontal="right" vertical="center" wrapText="1"/>
    </xf>
    <xf numFmtId="1" fontId="7" fillId="36"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6"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7"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7"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6"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8"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80"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9" borderId="134" xfId="0" applyFont="1" applyFill="1" applyBorder="1"/>
    <xf numFmtId="0" fontId="116" fillId="79" borderId="126" xfId="0" applyFont="1" applyFill="1" applyBorder="1"/>
    <xf numFmtId="0" fontId="116" fillId="79"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1"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6"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194" fontId="113" fillId="77" borderId="79" xfId="948" applyNumberFormat="1" applyFont="1" applyFill="1" applyBorder="1" applyAlignment="1" applyProtection="1">
      <alignment horizontal="righ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2" borderId="13" xfId="0" applyFont="1" applyFill="1" applyBorder="1" applyAlignment="1">
      <alignment horizontal="center" vertical="center"/>
    </xf>
    <xf numFmtId="0" fontId="145" fillId="82" borderId="14" xfId="0" applyFont="1" applyFill="1" applyBorder="1" applyAlignment="1">
      <alignment horizontal="center" vertical="center"/>
    </xf>
    <xf numFmtId="0" fontId="145" fillId="83" borderId="126" xfId="0" applyFont="1" applyFill="1" applyBorder="1" applyAlignment="1">
      <alignment horizontal="left" vertical="center"/>
    </xf>
    <xf numFmtId="195" fontId="145" fillId="83"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4" borderId="19" xfId="0" applyFont="1" applyFill="1" applyBorder="1" applyAlignment="1">
      <alignment horizontal="left" vertical="center"/>
    </xf>
    <xf numFmtId="10" fontId="143" fillId="85"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6" borderId="126" xfId="0" applyFont="1" applyFill="1" applyBorder="1" applyAlignment="1">
      <alignment horizontal="center" vertical="center" wrapText="1"/>
    </xf>
    <xf numFmtId="0" fontId="156" fillId="87" borderId="126" xfId="0" applyFont="1" applyFill="1" applyBorder="1" applyAlignment="1">
      <alignment vertical="center" wrapText="1"/>
    </xf>
    <xf numFmtId="195" fontId="156" fillId="87" borderId="126" xfId="7" applyNumberFormat="1" applyFont="1" applyFill="1" applyBorder="1" applyAlignment="1">
      <alignment vertical="center"/>
    </xf>
    <xf numFmtId="195" fontId="156" fillId="87" borderId="134" xfId="7" applyNumberFormat="1" applyFont="1" applyFill="1" applyBorder="1" applyAlignment="1">
      <alignment vertical="center"/>
    </xf>
    <xf numFmtId="0" fontId="147" fillId="88" borderId="126" xfId="0" applyFont="1" applyFill="1" applyBorder="1" applyAlignment="1">
      <alignment horizontal="left" vertical="center" wrapText="1" indent="3"/>
    </xf>
    <xf numFmtId="195" fontId="156" fillId="88" borderId="126" xfId="7" applyNumberFormat="1" applyFont="1" applyFill="1" applyBorder="1" applyAlignment="1">
      <alignment vertical="center"/>
    </xf>
    <xf numFmtId="0" fontId="157" fillId="88" borderId="126" xfId="0" applyFont="1" applyFill="1" applyBorder="1" applyAlignment="1">
      <alignment horizontal="left" vertical="center" wrapText="1" indent="5"/>
    </xf>
    <xf numFmtId="0" fontId="156" fillId="86" borderId="126" xfId="0" applyFont="1" applyFill="1" applyBorder="1" applyAlignment="1">
      <alignment horizontal="left" vertical="center" wrapText="1" indent="1"/>
    </xf>
    <xf numFmtId="195" fontId="156" fillId="86" borderId="126" xfId="7" applyNumberFormat="1" applyFont="1" applyFill="1" applyBorder="1" applyAlignment="1">
      <alignment vertical="center"/>
    </xf>
    <xf numFmtId="195" fontId="154" fillId="88" borderId="126" xfId="7" applyNumberFormat="1" applyFont="1" applyFill="1" applyBorder="1" applyAlignment="1">
      <alignment vertical="center"/>
    </xf>
    <xf numFmtId="195" fontId="154" fillId="87" borderId="134" xfId="7" applyNumberFormat="1" applyFont="1" applyFill="1" applyBorder="1" applyAlignment="1">
      <alignment vertical="center"/>
    </xf>
    <xf numFmtId="0" fontId="157" fillId="88" borderId="19" xfId="0" applyFont="1" applyFill="1" applyBorder="1" applyAlignment="1">
      <alignment horizontal="left" vertical="center" wrapText="1" indent="5"/>
    </xf>
    <xf numFmtId="195" fontId="154" fillId="88" borderId="19" xfId="7" applyNumberFormat="1" applyFont="1" applyFill="1" applyBorder="1" applyAlignment="1">
      <alignment vertical="center"/>
    </xf>
    <xf numFmtId="195" fontId="154" fillId="87"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1"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90" borderId="126" xfId="5" applyFont="1" applyFill="1" applyBorder="1" applyAlignment="1" applyProtection="1">
      <alignment horizontal="right" vertical="center"/>
      <protection locked="0"/>
    </xf>
    <xf numFmtId="2" fontId="106" fillId="90"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193" fontId="0" fillId="0" borderId="0" xfId="0" applyNumberFormat="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6" borderId="96" xfId="0" applyFont="1" applyFill="1" applyBorder="1" applyAlignment="1">
      <alignment horizontal="center" vertical="center" wrapText="1"/>
    </xf>
    <xf numFmtId="0" fontId="7" fillId="36" borderId="24" xfId="0" applyFont="1" applyFill="1" applyBorder="1" applyAlignment="1">
      <alignment horizontal="center" vertical="center" wrapText="1"/>
    </xf>
    <xf numFmtId="0" fontId="7" fillId="36" borderId="93" xfId="0" applyFont="1" applyFill="1" applyBorder="1" applyAlignment="1">
      <alignment horizontal="center" vertical="center" wrapText="1"/>
    </xf>
    <xf numFmtId="0" fontId="7" fillId="36" borderId="78" xfId="0" applyFont="1" applyFill="1" applyBorder="1" applyAlignment="1">
      <alignment horizontal="center" vertical="center" wrapText="1"/>
    </xf>
    <xf numFmtId="0" fontId="154" fillId="86" borderId="7" xfId="0" applyFont="1" applyFill="1" applyBorder="1" applyAlignment="1">
      <alignment horizontal="center" vertical="center" wrapText="1"/>
    </xf>
    <xf numFmtId="0" fontId="154" fillId="86" borderId="126" xfId="0" applyFont="1" applyFill="1" applyBorder="1" applyAlignment="1">
      <alignment horizontal="center" vertical="center" wrapText="1"/>
    </xf>
    <xf numFmtId="0" fontId="154" fillId="86" borderId="7" xfId="11" applyFont="1" applyFill="1" applyBorder="1" applyAlignment="1">
      <alignment horizontal="center" vertical="top"/>
    </xf>
    <xf numFmtId="0" fontId="156" fillId="87" borderId="58" xfId="0" applyFont="1" applyFill="1" applyBorder="1" applyAlignment="1">
      <alignment horizontal="center" vertical="center" wrapText="1"/>
    </xf>
    <xf numFmtId="0" fontId="156" fillId="87"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5" fillId="89" borderId="126" xfId="0" applyFont="1" applyFill="1" applyBorder="1" applyAlignment="1">
      <alignment horizontal="center" vertical="center" wrapText="1"/>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9" borderId="129" xfId="0" applyFont="1" applyFill="1" applyBorder="1" applyAlignment="1">
      <alignment horizontal="center" vertical="center" wrapText="1"/>
    </xf>
    <xf numFmtId="0" fontId="105" fillId="89" borderId="128" xfId="0" applyFont="1" applyFill="1" applyBorder="1" applyAlignment="1">
      <alignment horizontal="center" vertical="center" wrapText="1"/>
    </xf>
    <xf numFmtId="0" fontId="106" fillId="90" borderId="129" xfId="13" applyFont="1" applyFill="1" applyBorder="1" applyAlignment="1" applyProtection="1">
      <alignment horizontal="left" vertical="top" wrapText="1"/>
      <protection locked="0"/>
    </xf>
    <xf numFmtId="0" fontId="106" fillId="90" borderId="128" xfId="13" applyFont="1" applyFill="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xf numFmtId="0" fontId="106" fillId="0" borderId="126" xfId="0" applyFont="1" applyBorder="1" applyAlignment="1">
      <alignment horizontal="left" vertical="top" wrapText="1"/>
    </xf>
    <xf numFmtId="0" fontId="106" fillId="0" borderId="126" xfId="0" applyFont="1" applyBorder="1" applyAlignment="1">
      <alignment horizontal="left" vertical="center" wrapText="1"/>
    </xf>
    <xf numFmtId="0" fontId="106" fillId="0" borderId="129" xfId="0" applyFont="1" applyBorder="1" applyAlignment="1">
      <alignment vertical="center" wrapText="1"/>
    </xf>
    <xf numFmtId="0" fontId="106" fillId="0" borderId="128" xfId="0" applyFont="1" applyBorder="1" applyAlignment="1">
      <alignment vertical="center" wrapText="1"/>
    </xf>
    <xf numFmtId="0" fontId="105" fillId="89" borderId="146" xfId="0" applyFont="1" applyFill="1" applyBorder="1" applyAlignment="1">
      <alignment horizontal="center" vertical="center" wrapText="1"/>
    </xf>
    <xf numFmtId="0" fontId="105" fillId="89" borderId="0" xfId="0" applyFont="1" applyFill="1" applyAlignment="1">
      <alignment horizontal="center" vertical="center" wrapText="1"/>
    </xf>
    <xf numFmtId="0" fontId="105" fillId="89" borderId="147" xfId="0" applyFont="1" applyFill="1" applyBorder="1" applyAlignment="1">
      <alignment horizontal="center" vertical="center" wrapText="1"/>
    </xf>
    <xf numFmtId="0" fontId="105" fillId="89" borderId="148" xfId="0" applyFont="1" applyFill="1" applyBorder="1" applyAlignment="1">
      <alignment horizontal="center" vertical="center"/>
    </xf>
    <xf numFmtId="0" fontId="105" fillId="89" borderId="149" xfId="0" applyFont="1" applyFill="1" applyBorder="1" applyAlignment="1">
      <alignment horizontal="center" vertical="center"/>
    </xf>
    <xf numFmtId="0" fontId="105" fillId="89"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58" fillId="90" borderId="129" xfId="0" applyFont="1" applyFill="1" applyBorder="1" applyAlignment="1">
      <alignment horizontal="left" vertical="center" wrapText="1"/>
    </xf>
    <xf numFmtId="0" fontId="158" fillId="90" borderId="128" xfId="0" applyFont="1" applyFill="1" applyBorder="1" applyAlignment="1">
      <alignment horizontal="left" vertical="center" wrapText="1"/>
    </xf>
    <xf numFmtId="0" fontId="106" fillId="90" borderId="129" xfId="0" applyFont="1" applyFill="1" applyBorder="1" applyAlignment="1">
      <alignment horizontal="left" vertical="center" wrapText="1"/>
    </xf>
    <xf numFmtId="0" fontId="106" fillId="90" borderId="128" xfId="0" applyFont="1" applyFill="1" applyBorder="1" applyAlignment="1">
      <alignment horizontal="lef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1" borderId="146" xfId="0" applyFont="1" applyFill="1" applyBorder="1" applyAlignment="1">
      <alignment horizontal="center" vertical="center" wrapText="1"/>
    </xf>
    <xf numFmtId="0" fontId="105" fillId="91" borderId="0" xfId="0" applyFont="1" applyFill="1" applyAlignment="1">
      <alignment horizontal="center" vertical="center" wrapText="1"/>
    </xf>
    <xf numFmtId="0" fontId="105" fillId="91" borderId="147" xfId="0" applyFont="1" applyFill="1" applyBorder="1" applyAlignment="1">
      <alignment horizontal="center" vertical="center" wrapText="1"/>
    </xf>
    <xf numFmtId="0" fontId="106" fillId="91" borderId="66" xfId="0" applyFont="1" applyFill="1" applyBorder="1" applyAlignment="1">
      <alignment horizontal="left" vertical="center" wrapText="1"/>
    </xf>
    <xf numFmtId="0" fontId="106" fillId="91" borderId="67" xfId="0" applyFont="1" applyFill="1" applyBorder="1" applyAlignment="1">
      <alignment horizontal="left"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5" fillId="89" borderId="144" xfId="0" applyFont="1" applyFill="1" applyBorder="1" applyAlignment="1">
      <alignment horizontal="center" vertical="center" wrapText="1"/>
    </xf>
    <xf numFmtId="0" fontId="105" fillId="89" borderId="64" xfId="0" applyFont="1" applyFill="1" applyBorder="1" applyAlignment="1">
      <alignment horizontal="center" vertical="center" wrapText="1"/>
    </xf>
    <xf numFmtId="0" fontId="105" fillId="89" borderId="145" xfId="0" applyFont="1" applyFill="1" applyBorder="1" applyAlignment="1">
      <alignment horizontal="center" vertical="center" wrapText="1"/>
    </xf>
    <xf numFmtId="0" fontId="106" fillId="90" borderId="129" xfId="0" applyFont="1" applyFill="1" applyBorder="1" applyAlignment="1">
      <alignment vertical="center" wrapText="1"/>
    </xf>
    <xf numFmtId="0" fontId="106" fillId="90" borderId="128" xfId="0" applyFont="1" applyFill="1" applyBorder="1" applyAlignment="1">
      <alignment vertical="center" wrapText="1"/>
    </xf>
    <xf numFmtId="0" fontId="106" fillId="0" borderId="131" xfId="0" applyFont="1" applyBorder="1" applyAlignment="1">
      <alignment horizontal="left"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58" fillId="90" borderId="129" xfId="0" applyFont="1" applyFill="1" applyBorder="1" applyAlignment="1">
      <alignment vertical="center" wrapText="1"/>
    </xf>
    <xf numFmtId="0" fontId="158" fillId="90"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7"/>
  <sheetViews>
    <sheetView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18" sqref="B18"/>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117" t="s">
        <v>159</v>
      </c>
      <c r="C1" s="46"/>
    </row>
    <row r="2" spans="1:3" s="114" customFormat="1">
      <c r="A2" s="156">
        <v>1</v>
      </c>
      <c r="B2" s="115" t="s">
        <v>160</v>
      </c>
      <c r="C2" s="113" t="s">
        <v>956</v>
      </c>
    </row>
    <row r="3" spans="1:3" s="114" customFormat="1">
      <c r="A3" s="156">
        <v>2</v>
      </c>
      <c r="B3" s="116" t="s">
        <v>161</v>
      </c>
      <c r="C3" s="113" t="s">
        <v>957</v>
      </c>
    </row>
    <row r="4" spans="1:3" s="114" customFormat="1">
      <c r="A4" s="156">
        <v>3</v>
      </c>
      <c r="B4" s="116" t="s">
        <v>162</v>
      </c>
      <c r="C4" s="113" t="s">
        <v>958</v>
      </c>
    </row>
    <row r="5" spans="1:3" s="114" customFormat="1">
      <c r="A5" s="157">
        <v>4</v>
      </c>
      <c r="B5" s="119" t="s">
        <v>163</v>
      </c>
      <c r="C5" s="113" t="s">
        <v>959</v>
      </c>
    </row>
    <row r="6" spans="1:3" s="118" customFormat="1" ht="65.25" customHeight="1">
      <c r="A6" s="636" t="s">
        <v>321</v>
      </c>
      <c r="B6" s="637"/>
      <c r="C6" s="637"/>
    </row>
    <row r="7" spans="1:3">
      <c r="A7" s="235" t="s">
        <v>251</v>
      </c>
      <c r="B7" s="236" t="s">
        <v>164</v>
      </c>
    </row>
    <row r="8" spans="1:3">
      <c r="A8" s="237">
        <v>1</v>
      </c>
      <c r="B8" s="233" t="s">
        <v>139</v>
      </c>
    </row>
    <row r="9" spans="1:3">
      <c r="A9" s="237">
        <v>2</v>
      </c>
      <c r="B9" s="233" t="s">
        <v>165</v>
      </c>
    </row>
    <row r="10" spans="1:3">
      <c r="A10" s="237">
        <v>3</v>
      </c>
      <c r="B10" s="233" t="s">
        <v>166</v>
      </c>
    </row>
    <row r="11" spans="1:3">
      <c r="A11" s="237">
        <v>4</v>
      </c>
      <c r="B11" s="233" t="s">
        <v>167</v>
      </c>
    </row>
    <row r="12" spans="1:3">
      <c r="A12" s="237">
        <v>5</v>
      </c>
      <c r="B12" s="233" t="s">
        <v>107</v>
      </c>
    </row>
    <row r="13" spans="1:3">
      <c r="A13" s="237">
        <v>6</v>
      </c>
      <c r="B13" s="238" t="s">
        <v>91</v>
      </c>
    </row>
    <row r="14" spans="1:3">
      <c r="A14" s="237">
        <v>7</v>
      </c>
      <c r="B14" s="233" t="s">
        <v>168</v>
      </c>
    </row>
    <row r="15" spans="1:3">
      <c r="A15" s="237">
        <v>8</v>
      </c>
      <c r="B15" s="233" t="s">
        <v>171</v>
      </c>
    </row>
    <row r="16" spans="1:3">
      <c r="A16" s="237">
        <v>9</v>
      </c>
      <c r="B16" s="233" t="s">
        <v>85</v>
      </c>
    </row>
    <row r="17" spans="1:2">
      <c r="A17" s="239" t="s">
        <v>378</v>
      </c>
      <c r="B17" s="233" t="s">
        <v>358</v>
      </c>
    </row>
    <row r="18" spans="1:2">
      <c r="A18" s="574">
        <v>9.1999999999999993</v>
      </c>
      <c r="B18" s="575" t="s">
        <v>995</v>
      </c>
    </row>
    <row r="19" spans="1:2">
      <c r="A19" s="574">
        <v>9.3000000000000007</v>
      </c>
      <c r="B19" s="575" t="s">
        <v>996</v>
      </c>
    </row>
    <row r="20" spans="1:2">
      <c r="A20" s="237">
        <v>10</v>
      </c>
      <c r="B20" s="233" t="s">
        <v>172</v>
      </c>
    </row>
    <row r="21" spans="1:2">
      <c r="A21" s="237">
        <v>11</v>
      </c>
      <c r="B21" s="238" t="s">
        <v>155</v>
      </c>
    </row>
    <row r="22" spans="1:2">
      <c r="A22" s="237">
        <v>12</v>
      </c>
      <c r="B22" s="238" t="s">
        <v>152</v>
      </c>
    </row>
    <row r="23" spans="1:2">
      <c r="A23" s="237">
        <v>13</v>
      </c>
      <c r="B23" s="240" t="s">
        <v>297</v>
      </c>
    </row>
    <row r="24" spans="1:2">
      <c r="A24" s="237">
        <v>14</v>
      </c>
      <c r="B24" s="233" t="s">
        <v>351</v>
      </c>
    </row>
    <row r="25" spans="1:2">
      <c r="A25" s="237">
        <v>15</v>
      </c>
      <c r="B25" s="233" t="s">
        <v>74</v>
      </c>
    </row>
    <row r="26" spans="1:2">
      <c r="A26" s="237">
        <v>15.1</v>
      </c>
      <c r="B26" s="233" t="s">
        <v>387</v>
      </c>
    </row>
    <row r="27" spans="1:2">
      <c r="A27" s="237">
        <v>16</v>
      </c>
      <c r="B27" s="233" t="s">
        <v>453</v>
      </c>
    </row>
    <row r="28" spans="1:2">
      <c r="A28" s="237">
        <v>17</v>
      </c>
      <c r="B28" s="233" t="s">
        <v>677</v>
      </c>
    </row>
    <row r="29" spans="1:2">
      <c r="A29" s="237">
        <v>18</v>
      </c>
      <c r="B29" s="233" t="s">
        <v>937</v>
      </c>
    </row>
    <row r="30" spans="1:2">
      <c r="A30" s="237">
        <v>19</v>
      </c>
      <c r="B30" s="233" t="s">
        <v>938</v>
      </c>
    </row>
    <row r="31" spans="1:2">
      <c r="A31" s="237">
        <v>20</v>
      </c>
      <c r="B31" s="233" t="s">
        <v>939</v>
      </c>
    </row>
    <row r="32" spans="1:2">
      <c r="A32" s="237">
        <v>21</v>
      </c>
      <c r="B32" s="233" t="s">
        <v>546</v>
      </c>
    </row>
    <row r="33" spans="1:2">
      <c r="A33" s="237">
        <v>22</v>
      </c>
      <c r="B33" s="233" t="s">
        <v>940</v>
      </c>
    </row>
    <row r="34" spans="1:2" ht="26.4">
      <c r="A34" s="237">
        <v>23</v>
      </c>
      <c r="B34" s="536" t="s">
        <v>936</v>
      </c>
    </row>
    <row r="35" spans="1:2">
      <c r="A35" s="237">
        <v>24</v>
      </c>
      <c r="B35" s="233" t="s">
        <v>941</v>
      </c>
    </row>
    <row r="36" spans="1:2">
      <c r="A36" s="237">
        <v>25</v>
      </c>
      <c r="B36" s="233" t="s">
        <v>942</v>
      </c>
    </row>
    <row r="37" spans="1:2">
      <c r="A37" s="237">
        <v>26</v>
      </c>
      <c r="B37" s="233" t="s">
        <v>722</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7" location="'16. NSFR'!A1" display="წმინდა სტაბილური დაფინანსების კოეფიციენტი" xr:uid="{00000000-0004-0000-0000-000011000000}"/>
    <hyperlink ref="B28"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9"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0"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2" location="'21. NPL'!A1" display="უმოქმედო სესხების ცვლილება" xr:uid="{00000000-0004-0000-0000-000015000000}"/>
    <hyperlink ref="B33"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4"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5"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6"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1" location="'20. Reserves'!A1" display="რეზერვის ცვლილება სესხებზე და კორპორატიულ სავალო ფასიანი ქაღალდებზე" xr:uid="{00000000-0004-0000-0000-00001A000000}"/>
    <hyperlink ref="B37"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108</v>
      </c>
      <c r="B1" s="12" t="str">
        <f>Info!C2</f>
        <v>სს ტერაბანკი</v>
      </c>
      <c r="D1" s="1"/>
      <c r="E1" s="1"/>
      <c r="F1" s="1"/>
    </row>
    <row r="2" spans="1:6" s="13" customFormat="1" ht="15.75" customHeight="1">
      <c r="A2" s="13" t="s">
        <v>109</v>
      </c>
      <c r="B2" s="295">
        <f>'1. key ratios'!B2</f>
        <v>45657</v>
      </c>
    </row>
    <row r="3" spans="1:6" s="13" customFormat="1" ht="15.75" customHeight="1"/>
    <row r="4" spans="1:6" ht="15" thickBot="1">
      <c r="A4" s="1" t="s">
        <v>257</v>
      </c>
      <c r="B4" s="23" t="s">
        <v>85</v>
      </c>
    </row>
    <row r="5" spans="1:6">
      <c r="A5" s="77" t="s">
        <v>25</v>
      </c>
      <c r="B5" s="78"/>
      <c r="C5" s="79" t="s">
        <v>26</v>
      </c>
    </row>
    <row r="6" spans="1:6">
      <c r="A6" s="80">
        <v>1</v>
      </c>
      <c r="B6" s="42" t="s">
        <v>27</v>
      </c>
      <c r="C6" s="160">
        <v>282355559</v>
      </c>
    </row>
    <row r="7" spans="1:6">
      <c r="A7" s="80">
        <v>2</v>
      </c>
      <c r="B7" s="39" t="s">
        <v>28</v>
      </c>
      <c r="C7" s="546">
        <v>121372000</v>
      </c>
    </row>
    <row r="8" spans="1:6">
      <c r="A8" s="80">
        <v>3</v>
      </c>
      <c r="B8" s="34" t="s">
        <v>29</v>
      </c>
      <c r="C8" s="546">
        <v>0</v>
      </c>
    </row>
    <row r="9" spans="1:6">
      <c r="A9" s="80">
        <v>4</v>
      </c>
      <c r="B9" s="34" t="s">
        <v>30</v>
      </c>
      <c r="C9" s="546">
        <v>0</v>
      </c>
    </row>
    <row r="10" spans="1:6">
      <c r="A10" s="80">
        <v>5</v>
      </c>
      <c r="B10" s="34" t="s">
        <v>31</v>
      </c>
      <c r="C10" s="546">
        <v>0</v>
      </c>
    </row>
    <row r="11" spans="1:6">
      <c r="A11" s="80">
        <v>6</v>
      </c>
      <c r="B11" s="40" t="s">
        <v>32</v>
      </c>
      <c r="C11" s="546">
        <v>160983559</v>
      </c>
    </row>
    <row r="12" spans="1:6" s="2" customFormat="1">
      <c r="A12" s="80">
        <v>7</v>
      </c>
      <c r="B12" s="42" t="s">
        <v>33</v>
      </c>
      <c r="C12" s="160">
        <v>31807343</v>
      </c>
    </row>
    <row r="13" spans="1:6" s="2" customFormat="1">
      <c r="A13" s="80">
        <v>8</v>
      </c>
      <c r="B13" s="41" t="s">
        <v>34</v>
      </c>
      <c r="C13" s="546">
        <v>0</v>
      </c>
    </row>
    <row r="14" spans="1:6" s="2" customFormat="1" ht="27.6">
      <c r="A14" s="80">
        <v>9</v>
      </c>
      <c r="B14" s="35" t="s">
        <v>35</v>
      </c>
      <c r="C14" s="546">
        <v>0</v>
      </c>
    </row>
    <row r="15" spans="1:6" s="2" customFormat="1">
      <c r="A15" s="80">
        <v>10</v>
      </c>
      <c r="B15" s="36" t="s">
        <v>36</v>
      </c>
      <c r="C15" s="546">
        <v>31807343</v>
      </c>
    </row>
    <row r="16" spans="1:6" s="2" customFormat="1">
      <c r="A16" s="80">
        <v>11</v>
      </c>
      <c r="B16" s="37" t="s">
        <v>37</v>
      </c>
      <c r="C16" s="546">
        <v>0</v>
      </c>
    </row>
    <row r="17" spans="1:3" s="2" customFormat="1">
      <c r="A17" s="80">
        <v>12</v>
      </c>
      <c r="B17" s="36" t="s">
        <v>38</v>
      </c>
      <c r="C17" s="546">
        <v>0</v>
      </c>
    </row>
    <row r="18" spans="1:3" s="2" customFormat="1">
      <c r="A18" s="80">
        <v>13</v>
      </c>
      <c r="B18" s="36" t="s">
        <v>39</v>
      </c>
      <c r="C18" s="546">
        <v>0</v>
      </c>
    </row>
    <row r="19" spans="1:3" s="2" customFormat="1">
      <c r="A19" s="80">
        <v>14</v>
      </c>
      <c r="B19" s="36" t="s">
        <v>40</v>
      </c>
      <c r="C19" s="546">
        <v>0</v>
      </c>
    </row>
    <row r="20" spans="1:3" s="2" customFormat="1" ht="27.6">
      <c r="A20" s="80">
        <v>15</v>
      </c>
      <c r="B20" s="36" t="s">
        <v>41</v>
      </c>
      <c r="C20" s="546">
        <v>0</v>
      </c>
    </row>
    <row r="21" spans="1:3" s="2" customFormat="1" ht="27.6">
      <c r="A21" s="80">
        <v>16</v>
      </c>
      <c r="B21" s="35" t="s">
        <v>42</v>
      </c>
      <c r="C21" s="546">
        <v>0</v>
      </c>
    </row>
    <row r="22" spans="1:3" s="2" customFormat="1">
      <c r="A22" s="80">
        <v>17</v>
      </c>
      <c r="B22" s="81" t="s">
        <v>43</v>
      </c>
      <c r="C22" s="546">
        <v>0</v>
      </c>
    </row>
    <row r="23" spans="1:3" s="2" customFormat="1">
      <c r="A23" s="80">
        <v>18</v>
      </c>
      <c r="B23" s="559" t="s">
        <v>725</v>
      </c>
      <c r="C23" s="160">
        <v>0</v>
      </c>
    </row>
    <row r="24" spans="1:3" s="2" customFormat="1" ht="27.6">
      <c r="A24" s="80">
        <v>19</v>
      </c>
      <c r="B24" s="35" t="s">
        <v>44</v>
      </c>
      <c r="C24" s="546">
        <v>0</v>
      </c>
    </row>
    <row r="25" spans="1:3" s="2" customFormat="1" ht="27.6">
      <c r="A25" s="80">
        <v>20</v>
      </c>
      <c r="B25" s="35" t="s">
        <v>45</v>
      </c>
      <c r="C25" s="546">
        <v>0</v>
      </c>
    </row>
    <row r="26" spans="1:3" s="2" customFormat="1" ht="27.6">
      <c r="A26" s="80">
        <v>21</v>
      </c>
      <c r="B26" s="37" t="s">
        <v>46</v>
      </c>
      <c r="C26" s="546">
        <v>0</v>
      </c>
    </row>
    <row r="27" spans="1:3" s="2" customFormat="1">
      <c r="A27" s="80">
        <v>22</v>
      </c>
      <c r="B27" s="37" t="s">
        <v>47</v>
      </c>
      <c r="C27" s="546">
        <v>0</v>
      </c>
    </row>
    <row r="28" spans="1:3" s="2" customFormat="1" ht="27.6">
      <c r="A28" s="80">
        <v>23</v>
      </c>
      <c r="B28" s="37" t="s">
        <v>48</v>
      </c>
      <c r="C28" s="546">
        <v>0</v>
      </c>
    </row>
    <row r="29" spans="1:3" s="2" customFormat="1">
      <c r="A29" s="80">
        <v>24</v>
      </c>
      <c r="B29" s="43" t="s">
        <v>22</v>
      </c>
      <c r="C29" s="160">
        <v>250548216</v>
      </c>
    </row>
    <row r="30" spans="1:3" s="2" customFormat="1">
      <c r="A30" s="82"/>
      <c r="B30" s="38"/>
      <c r="C30" s="546">
        <v>0</v>
      </c>
    </row>
    <row r="31" spans="1:3" s="2" customFormat="1">
      <c r="A31" s="82">
        <v>25</v>
      </c>
      <c r="B31" s="43" t="s">
        <v>49</v>
      </c>
      <c r="C31" s="160">
        <v>36488400</v>
      </c>
    </row>
    <row r="32" spans="1:3" s="2" customFormat="1">
      <c r="A32" s="82">
        <v>26</v>
      </c>
      <c r="B32" s="34" t="s">
        <v>50</v>
      </c>
      <c r="C32" s="546">
        <v>36488400</v>
      </c>
    </row>
    <row r="33" spans="1:3" s="2" customFormat="1">
      <c r="A33" s="82">
        <v>27</v>
      </c>
      <c r="B33" s="111" t="s">
        <v>51</v>
      </c>
      <c r="C33" s="546">
        <v>0</v>
      </c>
    </row>
    <row r="34" spans="1:3" s="2" customFormat="1">
      <c r="A34" s="82">
        <v>28</v>
      </c>
      <c r="B34" s="111" t="s">
        <v>52</v>
      </c>
      <c r="C34" s="546">
        <v>36488400</v>
      </c>
    </row>
    <row r="35" spans="1:3" s="2" customFormat="1">
      <c r="A35" s="82">
        <v>29</v>
      </c>
      <c r="B35" s="34" t="s">
        <v>53</v>
      </c>
      <c r="C35" s="546">
        <v>0</v>
      </c>
    </row>
    <row r="36" spans="1:3" s="2" customFormat="1">
      <c r="A36" s="82">
        <v>30</v>
      </c>
      <c r="B36" s="43" t="s">
        <v>54</v>
      </c>
      <c r="C36" s="160">
        <v>0</v>
      </c>
    </row>
    <row r="37" spans="1:3" s="2" customFormat="1">
      <c r="A37" s="82">
        <v>31</v>
      </c>
      <c r="B37" s="35" t="s">
        <v>55</v>
      </c>
      <c r="C37" s="546">
        <v>0</v>
      </c>
    </row>
    <row r="38" spans="1:3" s="2" customFormat="1">
      <c r="A38" s="82">
        <v>32</v>
      </c>
      <c r="B38" s="36" t="s">
        <v>56</v>
      </c>
      <c r="C38" s="546">
        <v>0</v>
      </c>
    </row>
    <row r="39" spans="1:3" s="2" customFormat="1" ht="27.6">
      <c r="A39" s="82">
        <v>33</v>
      </c>
      <c r="B39" s="35" t="s">
        <v>57</v>
      </c>
      <c r="C39" s="546">
        <v>0</v>
      </c>
    </row>
    <row r="40" spans="1:3" s="2" customFormat="1" ht="27.6">
      <c r="A40" s="82">
        <v>34</v>
      </c>
      <c r="B40" s="35" t="s">
        <v>45</v>
      </c>
      <c r="C40" s="546">
        <v>0</v>
      </c>
    </row>
    <row r="41" spans="1:3" s="2" customFormat="1" ht="27.6">
      <c r="A41" s="82">
        <v>35</v>
      </c>
      <c r="B41" s="37" t="s">
        <v>58</v>
      </c>
      <c r="C41" s="546">
        <v>0</v>
      </c>
    </row>
    <row r="42" spans="1:3" s="2" customFormat="1">
      <c r="A42" s="82">
        <v>36</v>
      </c>
      <c r="B42" s="43" t="s">
        <v>23</v>
      </c>
      <c r="C42" s="160">
        <v>36488400</v>
      </c>
    </row>
    <row r="43" spans="1:3" s="2" customFormat="1">
      <c r="A43" s="82"/>
      <c r="B43" s="38"/>
      <c r="C43" s="546">
        <v>0</v>
      </c>
    </row>
    <row r="44" spans="1:3" s="2" customFormat="1">
      <c r="A44" s="82">
        <v>37</v>
      </c>
      <c r="B44" s="44" t="s">
        <v>59</v>
      </c>
      <c r="C44" s="160">
        <v>42439836.020000003</v>
      </c>
    </row>
    <row r="45" spans="1:3" s="2" customFormat="1">
      <c r="A45" s="82">
        <v>38</v>
      </c>
      <c r="B45" s="34" t="s">
        <v>60</v>
      </c>
      <c r="C45" s="546">
        <v>42439836.020000003</v>
      </c>
    </row>
    <row r="46" spans="1:3" s="2" customFormat="1">
      <c r="A46" s="82">
        <v>39</v>
      </c>
      <c r="B46" s="34" t="s">
        <v>61</v>
      </c>
      <c r="C46" s="546">
        <v>0</v>
      </c>
    </row>
    <row r="47" spans="1:3" s="2" customFormat="1">
      <c r="A47" s="82">
        <v>40</v>
      </c>
      <c r="B47" s="560" t="s">
        <v>724</v>
      </c>
      <c r="C47" s="160">
        <v>0</v>
      </c>
    </row>
    <row r="48" spans="1:3" s="2" customFormat="1">
      <c r="A48" s="82">
        <v>41</v>
      </c>
      <c r="B48" s="44" t="s">
        <v>62</v>
      </c>
      <c r="C48" s="160">
        <v>0</v>
      </c>
    </row>
    <row r="49" spans="1:3" s="2" customFormat="1">
      <c r="A49" s="82">
        <v>42</v>
      </c>
      <c r="B49" s="35" t="s">
        <v>63</v>
      </c>
      <c r="C49" s="546">
        <v>0</v>
      </c>
    </row>
    <row r="50" spans="1:3" s="2" customFormat="1">
      <c r="A50" s="82">
        <v>43</v>
      </c>
      <c r="B50" s="36" t="s">
        <v>64</v>
      </c>
      <c r="C50" s="546">
        <v>0</v>
      </c>
    </row>
    <row r="51" spans="1:3" s="2" customFormat="1" ht="27.6">
      <c r="A51" s="82">
        <v>44</v>
      </c>
      <c r="B51" s="35" t="s">
        <v>65</v>
      </c>
      <c r="C51" s="546">
        <v>0</v>
      </c>
    </row>
    <row r="52" spans="1:3" s="2" customFormat="1" ht="27.6">
      <c r="A52" s="82">
        <v>45</v>
      </c>
      <c r="B52" s="35" t="s">
        <v>45</v>
      </c>
      <c r="C52" s="546">
        <v>0</v>
      </c>
    </row>
    <row r="53" spans="1:3" s="2" customFormat="1" ht="15" thickBot="1">
      <c r="A53" s="82">
        <v>46</v>
      </c>
      <c r="B53" s="83" t="s">
        <v>24</v>
      </c>
      <c r="C53" s="160">
        <v>42439836.020000003</v>
      </c>
    </row>
    <row r="56" spans="1:3">
      <c r="B56" s="1" t="s">
        <v>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108</v>
      </c>
      <c r="B1" s="12" t="str">
        <f>Info!C2</f>
        <v>სს ტერაბანკი</v>
      </c>
    </row>
    <row r="2" spans="1:4" s="13" customFormat="1" ht="15.75" customHeight="1">
      <c r="A2" s="13" t="s">
        <v>109</v>
      </c>
      <c r="B2" s="295">
        <f>'1. key ratios'!B2</f>
        <v>45657</v>
      </c>
    </row>
    <row r="3" spans="1:4" s="13" customFormat="1" ht="15.75" customHeight="1"/>
    <row r="4" spans="1:4" ht="14.4" thickBot="1">
      <c r="A4" s="1" t="s">
        <v>357</v>
      </c>
      <c r="B4" s="223" t="s">
        <v>358</v>
      </c>
    </row>
    <row r="5" spans="1:4" s="30" customFormat="1">
      <c r="A5" s="667" t="s">
        <v>359</v>
      </c>
      <c r="B5" s="668"/>
      <c r="C5" s="213" t="s">
        <v>360</v>
      </c>
      <c r="D5" s="214" t="s">
        <v>361</v>
      </c>
    </row>
    <row r="6" spans="1:4" s="224" customFormat="1">
      <c r="A6" s="215">
        <v>1</v>
      </c>
      <c r="B6" s="216" t="s">
        <v>362</v>
      </c>
      <c r="C6" s="216"/>
      <c r="D6" s="217"/>
    </row>
    <row r="7" spans="1:4" s="224" customFormat="1">
      <c r="A7" s="218" t="s">
        <v>363</v>
      </c>
      <c r="B7" s="219" t="s">
        <v>364</v>
      </c>
      <c r="C7" s="268">
        <v>4.4999999999999998E-2</v>
      </c>
      <c r="D7" s="266">
        <v>72394456.327714056</v>
      </c>
    </row>
    <row r="8" spans="1:4" s="224" customFormat="1">
      <c r="A8" s="218" t="s">
        <v>365</v>
      </c>
      <c r="B8" s="219" t="s">
        <v>366</v>
      </c>
      <c r="C8" s="268">
        <v>0.06</v>
      </c>
      <c r="D8" s="266">
        <v>96525941.770285413</v>
      </c>
    </row>
    <row r="9" spans="1:4" s="224" customFormat="1">
      <c r="A9" s="218" t="s">
        <v>367</v>
      </c>
      <c r="B9" s="219" t="s">
        <v>368</v>
      </c>
      <c r="C9" s="268">
        <v>0.08</v>
      </c>
      <c r="D9" s="266">
        <v>128701255.6937139</v>
      </c>
    </row>
    <row r="10" spans="1:4" s="224" customFormat="1">
      <c r="A10" s="215" t="s">
        <v>369</v>
      </c>
      <c r="B10" s="216" t="s">
        <v>370</v>
      </c>
      <c r="C10" s="216"/>
      <c r="D10" s="217"/>
    </row>
    <row r="11" spans="1:4" s="225" customFormat="1">
      <c r="A11" s="220" t="s">
        <v>371</v>
      </c>
      <c r="B11" s="221" t="s">
        <v>433</v>
      </c>
      <c r="C11" s="268">
        <v>2.5000000000000001E-2</v>
      </c>
      <c r="D11" s="266">
        <v>40219142.404285595</v>
      </c>
    </row>
    <row r="12" spans="1:4" s="225" customFormat="1">
      <c r="A12" s="220" t="s">
        <v>372</v>
      </c>
      <c r="B12" s="221" t="s">
        <v>373</v>
      </c>
      <c r="C12" s="268">
        <v>2.5000000000000001E-3</v>
      </c>
      <c r="D12" s="266">
        <v>4021914.2404285595</v>
      </c>
    </row>
    <row r="13" spans="1:4" s="225" customFormat="1">
      <c r="A13" s="220" t="s">
        <v>374</v>
      </c>
      <c r="B13" s="221" t="s">
        <v>375</v>
      </c>
      <c r="C13" s="268">
        <v>0</v>
      </c>
      <c r="D13" s="266">
        <v>0</v>
      </c>
    </row>
    <row r="14" spans="1:4" s="224" customFormat="1">
      <c r="A14" s="215" t="s">
        <v>376</v>
      </c>
      <c r="B14" s="216" t="s">
        <v>431</v>
      </c>
      <c r="C14" s="216"/>
      <c r="D14" s="217"/>
    </row>
    <row r="15" spans="1:4" s="224" customFormat="1">
      <c r="A15" s="234" t="s">
        <v>379</v>
      </c>
      <c r="B15" s="221" t="s">
        <v>432</v>
      </c>
      <c r="C15" s="268">
        <v>5.1562337651620375E-2</v>
      </c>
      <c r="D15" s="266">
        <v>82951720.028335065</v>
      </c>
    </row>
    <row r="16" spans="1:4" s="224" customFormat="1">
      <c r="A16" s="234" t="s">
        <v>380</v>
      </c>
      <c r="B16" s="221" t="s">
        <v>382</v>
      </c>
      <c r="C16" s="268">
        <v>6.0874039444412824E-2</v>
      </c>
      <c r="D16" s="266">
        <v>97932066.445557505</v>
      </c>
    </row>
    <row r="17" spans="1:4" s="224" customFormat="1">
      <c r="A17" s="234" t="s">
        <v>381</v>
      </c>
      <c r="B17" s="221" t="s">
        <v>429</v>
      </c>
      <c r="C17" s="268">
        <v>7.3126278645455525E-2</v>
      </c>
      <c r="D17" s="266">
        <v>117643048.57348177</v>
      </c>
    </row>
    <row r="18" spans="1:4" s="30" customFormat="1">
      <c r="A18" s="669" t="s">
        <v>430</v>
      </c>
      <c r="B18" s="670"/>
      <c r="C18" s="270" t="s">
        <v>360</v>
      </c>
      <c r="D18" s="267" t="s">
        <v>361</v>
      </c>
    </row>
    <row r="19" spans="1:4" s="224" customFormat="1">
      <c r="A19" s="222">
        <v>4</v>
      </c>
      <c r="B19" s="221" t="s">
        <v>22</v>
      </c>
      <c r="C19" s="269">
        <v>0.12406233765162039</v>
      </c>
      <c r="D19" s="266">
        <v>199587233.0007633</v>
      </c>
    </row>
    <row r="20" spans="1:4" s="224" customFormat="1">
      <c r="A20" s="222">
        <v>5</v>
      </c>
      <c r="B20" s="221" t="s">
        <v>86</v>
      </c>
      <c r="C20" s="269">
        <v>0.14837403944441283</v>
      </c>
      <c r="D20" s="266">
        <v>238699064.86055708</v>
      </c>
    </row>
    <row r="21" spans="1:4" s="224" customFormat="1" ht="14.4" thickBot="1">
      <c r="A21" s="226" t="s">
        <v>377</v>
      </c>
      <c r="B21" s="227" t="s">
        <v>85</v>
      </c>
      <c r="C21" s="269">
        <v>0.18062627864545555</v>
      </c>
      <c r="D21" s="266">
        <v>290585360.91190988</v>
      </c>
    </row>
    <row r="23" spans="1:4" ht="69">
      <c r="B23" s="17" t="s">
        <v>434</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76" t="s">
        <v>108</v>
      </c>
      <c r="B1" s="12" t="str">
        <f>Info!C2</f>
        <v>სს ტერაბანკი</v>
      </c>
    </row>
    <row r="2" spans="1:2">
      <c r="A2" s="576" t="s">
        <v>109</v>
      </c>
      <c r="B2" s="295">
        <f>'1. key ratios'!B2</f>
        <v>45657</v>
      </c>
    </row>
    <row r="3" spans="1:2">
      <c r="A3" s="577" t="s">
        <v>960</v>
      </c>
      <c r="B3" s="578" t="s">
        <v>961</v>
      </c>
    </row>
    <row r="4" spans="1:2" ht="15" thickBot="1"/>
    <row r="5" spans="1:2">
      <c r="A5" s="579"/>
      <c r="B5" s="580" t="s">
        <v>962</v>
      </c>
    </row>
    <row r="6" spans="1:2">
      <c r="A6" s="581" t="s">
        <v>963</v>
      </c>
      <c r="B6" s="582">
        <f>SUM(B7,B11)</f>
        <v>329476452.01999998</v>
      </c>
    </row>
    <row r="7" spans="1:2" ht="15.6">
      <c r="A7" s="581" t="s">
        <v>964</v>
      </c>
      <c r="B7" s="582">
        <f>SUM(B8:B10)</f>
        <v>329476452.01999998</v>
      </c>
    </row>
    <row r="8" spans="1:2">
      <c r="A8" s="583" t="s">
        <v>965</v>
      </c>
      <c r="B8" s="584">
        <v>250548216</v>
      </c>
    </row>
    <row r="9" spans="1:2">
      <c r="A9" s="583" t="s">
        <v>966</v>
      </c>
      <c r="B9" s="584">
        <v>36488400</v>
      </c>
    </row>
    <row r="10" spans="1:2">
      <c r="A10" s="583" t="s">
        <v>967</v>
      </c>
      <c r="B10" s="584">
        <v>42439836.020000003</v>
      </c>
    </row>
    <row r="11" spans="1:2">
      <c r="A11" s="581" t="s">
        <v>968</v>
      </c>
      <c r="B11" s="582">
        <f>SUM(B12:B13)</f>
        <v>0</v>
      </c>
    </row>
    <row r="12" spans="1:2" ht="15.6">
      <c r="A12" s="583" t="s">
        <v>969</v>
      </c>
      <c r="B12" s="584">
        <v>0</v>
      </c>
    </row>
    <row r="13" spans="1:2" ht="15.6">
      <c r="A13" s="583" t="s">
        <v>970</v>
      </c>
      <c r="B13" s="584">
        <v>0</v>
      </c>
    </row>
    <row r="14" spans="1:2">
      <c r="A14" s="581" t="s">
        <v>971</v>
      </c>
      <c r="B14" s="582">
        <f>SUM(B15:B16)</f>
        <v>329476452.01999998</v>
      </c>
    </row>
    <row r="15" spans="1:2">
      <c r="A15" s="585" t="s">
        <v>972</v>
      </c>
      <c r="B15" s="584">
        <v>0</v>
      </c>
    </row>
    <row r="16" spans="1:2">
      <c r="A16" s="585" t="s">
        <v>85</v>
      </c>
      <c r="B16" s="584">
        <v>329476452.01999998</v>
      </c>
    </row>
    <row r="17" spans="1:5">
      <c r="A17" s="581" t="s">
        <v>973</v>
      </c>
      <c r="B17" s="582"/>
    </row>
    <row r="18" spans="1:5">
      <c r="A18" s="585" t="s">
        <v>974</v>
      </c>
      <c r="B18" s="584">
        <v>1608765696.1714237</v>
      </c>
    </row>
    <row r="19" spans="1:5">
      <c r="A19" s="585" t="s">
        <v>975</v>
      </c>
      <c r="B19" s="584">
        <v>1932299947.0617046</v>
      </c>
    </row>
    <row r="20" spans="1:5">
      <c r="A20" s="581" t="s">
        <v>976</v>
      </c>
      <c r="B20" s="582"/>
    </row>
    <row r="21" spans="1:5">
      <c r="A21" s="586" t="s">
        <v>977</v>
      </c>
      <c r="B21" s="587">
        <f>IFERROR(B6/B18,0)</f>
        <v>0.20480076918851225</v>
      </c>
    </row>
    <row r="22" spans="1:5">
      <c r="A22" s="586" t="s">
        <v>978</v>
      </c>
      <c r="B22" s="587">
        <f>IFERROR(B6/B19,0)</f>
        <v>0.17050999381385312</v>
      </c>
    </row>
    <row r="23" spans="1:5" ht="15" thickBot="1">
      <c r="A23" s="588" t="s">
        <v>979</v>
      </c>
      <c r="B23" s="589">
        <f>IFERROR(B6/B14,0)</f>
        <v>1</v>
      </c>
    </row>
    <row r="24" spans="1:5" ht="16.5" customHeight="1">
      <c r="A24" s="590" t="s">
        <v>980</v>
      </c>
      <c r="B24" s="591"/>
      <c r="C24" s="591"/>
      <c r="D24" s="591"/>
      <c r="E24" s="591"/>
    </row>
    <row r="25" spans="1:5" ht="25.5" customHeight="1">
      <c r="A25" s="590" t="s">
        <v>981</v>
      </c>
    </row>
    <row r="26" spans="1:5" ht="57" customHeight="1">
      <c r="A26" s="590" t="s">
        <v>982</v>
      </c>
    </row>
    <row r="27" spans="1:5">
      <c r="A27" s="59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95" customWidth="1"/>
    <col min="2" max="2" width="28.109375" style="595" bestFit="1" customWidth="1"/>
    <col min="3" max="3" width="28.33203125" style="595" customWidth="1"/>
    <col min="4" max="6" width="28.109375" style="595" customWidth="1"/>
    <col min="7" max="16384" width="9.109375" style="595"/>
  </cols>
  <sheetData>
    <row r="1" spans="1:6">
      <c r="A1" s="593" t="s">
        <v>108</v>
      </c>
      <c r="B1" s="12" t="str">
        <f>Info!C2</f>
        <v>სს ტერაბანკი</v>
      </c>
      <c r="C1" s="594"/>
    </row>
    <row r="2" spans="1:6">
      <c r="A2" s="593" t="s">
        <v>109</v>
      </c>
      <c r="B2" s="295">
        <f>'1. key ratios'!B2</f>
        <v>45657</v>
      </c>
      <c r="C2" s="594"/>
    </row>
    <row r="3" spans="1:6">
      <c r="A3" s="596" t="s">
        <v>983</v>
      </c>
      <c r="B3" s="597" t="s">
        <v>961</v>
      </c>
      <c r="C3" s="594"/>
    </row>
    <row r="5" spans="1:6">
      <c r="A5" s="592"/>
    </row>
    <row r="6" spans="1:6" ht="15" thickBot="1">
      <c r="A6" s="598"/>
      <c r="B6" s="598"/>
      <c r="C6" s="598"/>
      <c r="D6" s="598"/>
      <c r="E6" s="598"/>
      <c r="F6" s="598"/>
    </row>
    <row r="7" spans="1:6">
      <c r="A7" s="671"/>
      <c r="B7" s="673" t="s">
        <v>984</v>
      </c>
      <c r="C7" s="673"/>
      <c r="D7" s="673"/>
      <c r="E7" s="673"/>
      <c r="F7" s="674" t="s">
        <v>985</v>
      </c>
    </row>
    <row r="8" spans="1:6" ht="27.6">
      <c r="A8" s="672"/>
      <c r="B8" s="599" t="s">
        <v>986</v>
      </c>
      <c r="C8" s="599" t="s">
        <v>987</v>
      </c>
      <c r="D8" s="599" t="s">
        <v>988</v>
      </c>
      <c r="E8" s="599" t="s">
        <v>989</v>
      </c>
      <c r="F8" s="675"/>
    </row>
    <row r="9" spans="1:6">
      <c r="A9" s="600" t="s">
        <v>990</v>
      </c>
      <c r="B9" s="601">
        <f>B13+B17</f>
        <v>0</v>
      </c>
      <c r="C9" s="601">
        <f t="shared" ref="C9:E9" si="0">C13+C17</f>
        <v>0</v>
      </c>
      <c r="D9" s="601">
        <f t="shared" si="0"/>
        <v>0</v>
      </c>
      <c r="E9" s="601">
        <f t="shared" si="0"/>
        <v>0</v>
      </c>
      <c r="F9" s="602">
        <f>F13+F17</f>
        <v>0</v>
      </c>
    </row>
    <row r="10" spans="1:6">
      <c r="A10" s="603" t="s">
        <v>991</v>
      </c>
      <c r="B10" s="604">
        <v>0</v>
      </c>
      <c r="C10" s="604">
        <v>0</v>
      </c>
      <c r="D10" s="604">
        <v>0</v>
      </c>
      <c r="E10" s="604">
        <v>0</v>
      </c>
      <c r="F10" s="602">
        <f>SUM(B10:E10)</f>
        <v>0</v>
      </c>
    </row>
    <row r="11" spans="1:6">
      <c r="A11" s="603" t="s">
        <v>992</v>
      </c>
      <c r="B11" s="604">
        <v>0</v>
      </c>
      <c r="C11" s="604">
        <v>0</v>
      </c>
      <c r="D11" s="604">
        <v>0</v>
      </c>
      <c r="E11" s="604">
        <v>0</v>
      </c>
      <c r="F11" s="602">
        <f t="shared" ref="F11:F12" si="1">SUM(B11:E11)</f>
        <v>0</v>
      </c>
    </row>
    <row r="12" spans="1:6">
      <c r="A12" s="605" t="s">
        <v>993</v>
      </c>
      <c r="B12" s="604">
        <v>0</v>
      </c>
      <c r="C12" s="604">
        <v>0</v>
      </c>
      <c r="D12" s="604">
        <v>0</v>
      </c>
      <c r="E12" s="604">
        <v>0</v>
      </c>
      <c r="F12" s="602">
        <f t="shared" si="1"/>
        <v>0</v>
      </c>
    </row>
    <row r="13" spans="1:6">
      <c r="A13" s="606" t="s">
        <v>994</v>
      </c>
      <c r="B13" s="607"/>
      <c r="C13" s="607"/>
      <c r="D13" s="607"/>
      <c r="E13" s="607"/>
      <c r="F13" s="602"/>
    </row>
    <row r="14" spans="1:6">
      <c r="A14" s="603" t="s">
        <v>991</v>
      </c>
      <c r="B14" s="608"/>
      <c r="C14" s="608"/>
      <c r="D14" s="608"/>
      <c r="E14" s="608"/>
      <c r="F14" s="609"/>
    </row>
    <row r="15" spans="1:6">
      <c r="A15" s="603" t="s">
        <v>992</v>
      </c>
      <c r="B15" s="608"/>
      <c r="C15" s="608"/>
      <c r="D15" s="608"/>
      <c r="E15" s="608"/>
      <c r="F15" s="609"/>
    </row>
    <row r="16" spans="1:6">
      <c r="A16" s="605" t="s">
        <v>993</v>
      </c>
      <c r="B16" s="608"/>
      <c r="C16" s="608"/>
      <c r="D16" s="608"/>
      <c r="E16" s="608"/>
      <c r="F16" s="609"/>
    </row>
    <row r="17" spans="1:6">
      <c r="A17" s="606" t="s">
        <v>968</v>
      </c>
      <c r="B17" s="607"/>
      <c r="C17" s="607"/>
      <c r="D17" s="607"/>
      <c r="E17" s="607"/>
      <c r="F17" s="609"/>
    </row>
    <row r="18" spans="1:6">
      <c r="A18" s="603" t="s">
        <v>991</v>
      </c>
      <c r="B18" s="608"/>
      <c r="C18" s="608"/>
      <c r="D18" s="608"/>
      <c r="E18" s="608"/>
      <c r="F18" s="609"/>
    </row>
    <row r="19" spans="1:6">
      <c r="A19" s="603" t="s">
        <v>992</v>
      </c>
      <c r="B19" s="608"/>
      <c r="C19" s="608"/>
      <c r="D19" s="608"/>
      <c r="E19" s="608"/>
      <c r="F19" s="609"/>
    </row>
    <row r="20" spans="1:6" ht="15" thickBot="1">
      <c r="A20" s="610" t="s">
        <v>993</v>
      </c>
      <c r="B20" s="611"/>
      <c r="C20" s="611"/>
      <c r="D20" s="611"/>
      <c r="E20" s="611"/>
      <c r="F20" s="612"/>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1" customWidth="1"/>
    <col min="2" max="2" width="91.88671875" style="31" customWidth="1"/>
    <col min="3" max="3" width="53.109375" style="31" customWidth="1"/>
    <col min="4" max="4" width="32.33203125" style="31" customWidth="1"/>
    <col min="5" max="5" width="9.44140625" customWidth="1"/>
  </cols>
  <sheetData>
    <row r="1" spans="1:6">
      <c r="A1" s="13" t="s">
        <v>108</v>
      </c>
      <c r="B1" s="14" t="str">
        <f>Info!C2</f>
        <v>სს ტერაბანკი</v>
      </c>
      <c r="E1" s="1"/>
      <c r="F1" s="1"/>
    </row>
    <row r="2" spans="1:6" s="13" customFormat="1" ht="15.75" customHeight="1">
      <c r="A2" s="13" t="s">
        <v>109</v>
      </c>
      <c r="B2" s="295">
        <f>'1. key ratios'!B2</f>
        <v>45657</v>
      </c>
    </row>
    <row r="3" spans="1:6" s="13" customFormat="1" ht="15.75" customHeight="1">
      <c r="A3" s="20"/>
    </row>
    <row r="4" spans="1:6" s="13" customFormat="1" ht="15.75" customHeight="1" thickBot="1">
      <c r="A4" s="13" t="s">
        <v>258</v>
      </c>
      <c r="B4" s="134" t="s">
        <v>172</v>
      </c>
      <c r="D4" s="136" t="s">
        <v>87</v>
      </c>
    </row>
    <row r="5" spans="1:6" ht="27.6">
      <c r="A5" s="89" t="s">
        <v>25</v>
      </c>
      <c r="B5" s="90" t="s">
        <v>144</v>
      </c>
      <c r="C5" s="91" t="s">
        <v>857</v>
      </c>
      <c r="D5" s="135" t="s">
        <v>173</v>
      </c>
    </row>
    <row r="6" spans="1:6">
      <c r="A6" s="385">
        <v>1</v>
      </c>
      <c r="B6" s="345" t="s">
        <v>842</v>
      </c>
      <c r="C6" s="408">
        <v>262656710.84999996</v>
      </c>
      <c r="D6" s="84"/>
      <c r="E6" s="4"/>
    </row>
    <row r="7" spans="1:6">
      <c r="A7" s="385">
        <v>1.1000000000000001</v>
      </c>
      <c r="B7" s="346" t="s">
        <v>96</v>
      </c>
      <c r="C7" s="408">
        <v>55893550.75999999</v>
      </c>
      <c r="D7" s="85"/>
      <c r="E7" s="4"/>
    </row>
    <row r="8" spans="1:6">
      <c r="A8" s="385">
        <v>1.2</v>
      </c>
      <c r="B8" s="346" t="s">
        <v>97</v>
      </c>
      <c r="C8" s="408">
        <v>165096827.08999997</v>
      </c>
      <c r="D8" s="85"/>
      <c r="E8" s="4"/>
    </row>
    <row r="9" spans="1:6">
      <c r="A9" s="385">
        <v>1.3</v>
      </c>
      <c r="B9" s="346" t="s">
        <v>98</v>
      </c>
      <c r="C9" s="408">
        <v>41666333</v>
      </c>
      <c r="D9" s="85"/>
      <c r="E9" s="4"/>
    </row>
    <row r="10" spans="1:6">
      <c r="A10" s="385">
        <v>2</v>
      </c>
      <c r="B10" s="347" t="s">
        <v>729</v>
      </c>
      <c r="C10" s="408">
        <v>159257.82999999996</v>
      </c>
      <c r="D10" s="85"/>
      <c r="E10" s="4"/>
    </row>
    <row r="11" spans="1:6">
      <c r="A11" s="385">
        <v>2.1</v>
      </c>
      <c r="B11" s="348" t="s">
        <v>730</v>
      </c>
      <c r="C11" s="408">
        <v>159257.82999999996</v>
      </c>
      <c r="D11" s="86"/>
      <c r="E11" s="5"/>
    </row>
    <row r="12" spans="1:6" ht="23.4" customHeight="1">
      <c r="A12" s="385">
        <v>3</v>
      </c>
      <c r="B12" s="349" t="s">
        <v>731</v>
      </c>
      <c r="C12" s="408">
        <v>0</v>
      </c>
      <c r="D12" s="86"/>
      <c r="E12" s="5"/>
    </row>
    <row r="13" spans="1:6" ht="23.1" customHeight="1">
      <c r="A13" s="385">
        <v>4</v>
      </c>
      <c r="B13" s="350" t="s">
        <v>732</v>
      </c>
      <c r="C13" s="408">
        <v>0</v>
      </c>
      <c r="D13" s="86"/>
      <c r="E13" s="5"/>
    </row>
    <row r="14" spans="1:6">
      <c r="A14" s="385">
        <v>5</v>
      </c>
      <c r="B14" s="350" t="s">
        <v>733</v>
      </c>
      <c r="C14" s="408">
        <v>0</v>
      </c>
      <c r="D14" s="86"/>
      <c r="E14" s="5"/>
    </row>
    <row r="15" spans="1:6">
      <c r="A15" s="385">
        <v>5.0999999999999996</v>
      </c>
      <c r="B15" s="351" t="s">
        <v>734</v>
      </c>
      <c r="C15" s="408">
        <v>0</v>
      </c>
      <c r="D15" s="86"/>
      <c r="E15" s="4"/>
    </row>
    <row r="16" spans="1:6">
      <c r="A16" s="385">
        <v>5.2</v>
      </c>
      <c r="B16" s="351" t="s">
        <v>569</v>
      </c>
      <c r="C16" s="408">
        <v>0</v>
      </c>
      <c r="D16" s="85"/>
      <c r="E16" s="4"/>
    </row>
    <row r="17" spans="1:5">
      <c r="A17" s="385">
        <v>5.3</v>
      </c>
      <c r="B17" s="351" t="s">
        <v>735</v>
      </c>
      <c r="C17" s="408">
        <v>0</v>
      </c>
      <c r="D17" s="85"/>
      <c r="E17" s="4"/>
    </row>
    <row r="18" spans="1:5">
      <c r="A18" s="385">
        <v>6</v>
      </c>
      <c r="B18" s="349" t="s">
        <v>736</v>
      </c>
      <c r="C18" s="408">
        <v>1588397702.6903343</v>
      </c>
      <c r="D18" s="85"/>
      <c r="E18" s="4"/>
    </row>
    <row r="19" spans="1:5">
      <c r="A19" s="385">
        <v>6.1</v>
      </c>
      <c r="B19" s="351" t="s">
        <v>569</v>
      </c>
      <c r="C19" s="408">
        <v>181935673.17498857</v>
      </c>
      <c r="D19" s="85"/>
      <c r="E19" s="4"/>
    </row>
    <row r="20" spans="1:5">
      <c r="A20" s="385">
        <v>6.2</v>
      </c>
      <c r="B20" s="351" t="s">
        <v>735</v>
      </c>
      <c r="C20" s="408">
        <v>1406462029.5153456</v>
      </c>
      <c r="D20" s="85"/>
      <c r="E20" s="4"/>
    </row>
    <row r="21" spans="1:5">
      <c r="A21" s="385">
        <v>7</v>
      </c>
      <c r="B21" s="352" t="s">
        <v>737</v>
      </c>
      <c r="C21" s="408">
        <v>2538</v>
      </c>
      <c r="D21" s="85"/>
      <c r="E21" s="4"/>
    </row>
    <row r="22" spans="1:5">
      <c r="A22" s="385">
        <v>8</v>
      </c>
      <c r="B22" s="353" t="s">
        <v>738</v>
      </c>
      <c r="C22" s="408">
        <v>0</v>
      </c>
      <c r="D22" s="85"/>
      <c r="E22" s="4"/>
    </row>
    <row r="23" spans="1:5">
      <c r="A23" s="385">
        <v>9</v>
      </c>
      <c r="B23" s="350" t="s">
        <v>739</v>
      </c>
      <c r="C23" s="408">
        <v>29863674</v>
      </c>
      <c r="D23" s="407"/>
      <c r="E23" s="4"/>
    </row>
    <row r="24" spans="1:5">
      <c r="A24" s="385">
        <v>9.1</v>
      </c>
      <c r="B24" s="354" t="s">
        <v>740</v>
      </c>
      <c r="C24" s="408">
        <v>29863674</v>
      </c>
      <c r="D24" s="87"/>
      <c r="E24" s="4"/>
    </row>
    <row r="25" spans="1:5">
      <c r="A25" s="385">
        <v>9.1999999999999993</v>
      </c>
      <c r="B25" s="354" t="s">
        <v>741</v>
      </c>
      <c r="C25" s="408">
        <v>0</v>
      </c>
      <c r="D25" s="406"/>
      <c r="E25" s="3"/>
    </row>
    <row r="26" spans="1:5">
      <c r="A26" s="385">
        <v>10</v>
      </c>
      <c r="B26" s="350" t="s">
        <v>36</v>
      </c>
      <c r="C26" s="408">
        <v>31807343</v>
      </c>
      <c r="D26" s="535" t="s">
        <v>934</v>
      </c>
      <c r="E26" s="4"/>
    </row>
    <row r="27" spans="1:5">
      <c r="A27" s="385">
        <v>10.1</v>
      </c>
      <c r="B27" s="354" t="s">
        <v>742</v>
      </c>
      <c r="C27" s="408">
        <v>20374000</v>
      </c>
      <c r="D27" s="85"/>
      <c r="E27" s="4"/>
    </row>
    <row r="28" spans="1:5">
      <c r="A28" s="385">
        <v>10.199999999999999</v>
      </c>
      <c r="B28" s="354" t="s">
        <v>743</v>
      </c>
      <c r="C28" s="408">
        <v>11433343</v>
      </c>
      <c r="D28" s="85"/>
      <c r="E28" s="4"/>
    </row>
    <row r="29" spans="1:5">
      <c r="A29" s="385">
        <v>11</v>
      </c>
      <c r="B29" s="350" t="s">
        <v>744</v>
      </c>
      <c r="C29" s="408">
        <v>5509117.5215521995</v>
      </c>
      <c r="D29" s="85"/>
      <c r="E29" s="4"/>
    </row>
    <row r="30" spans="1:5">
      <c r="A30" s="385">
        <v>11.1</v>
      </c>
      <c r="B30" s="354" t="s">
        <v>745</v>
      </c>
      <c r="C30" s="408">
        <v>5509117.5215521995</v>
      </c>
      <c r="D30" s="85"/>
      <c r="E30" s="4"/>
    </row>
    <row r="31" spans="1:5">
      <c r="A31" s="385">
        <v>11.2</v>
      </c>
      <c r="B31" s="354" t="s">
        <v>746</v>
      </c>
      <c r="C31" s="408">
        <v>0</v>
      </c>
      <c r="D31" s="85"/>
      <c r="E31" s="4"/>
    </row>
    <row r="32" spans="1:5">
      <c r="A32" s="385">
        <v>13</v>
      </c>
      <c r="B32" s="350" t="s">
        <v>99</v>
      </c>
      <c r="C32" s="408">
        <v>44365800.728448525</v>
      </c>
      <c r="D32" s="85"/>
      <c r="E32" s="4"/>
    </row>
    <row r="33" spans="1:5">
      <c r="A33" s="385">
        <v>13.1</v>
      </c>
      <c r="B33" s="355" t="s">
        <v>747</v>
      </c>
      <c r="C33" s="408">
        <v>33947413</v>
      </c>
      <c r="D33" s="85"/>
      <c r="E33" s="4"/>
    </row>
    <row r="34" spans="1:5">
      <c r="A34" s="385">
        <v>13.2</v>
      </c>
      <c r="B34" s="355" t="s">
        <v>748</v>
      </c>
      <c r="C34" s="408">
        <v>0</v>
      </c>
      <c r="D34" s="87"/>
      <c r="E34" s="4"/>
    </row>
    <row r="35" spans="1:5">
      <c r="A35" s="385">
        <v>14</v>
      </c>
      <c r="B35" s="356" t="s">
        <v>749</v>
      </c>
      <c r="C35" s="408">
        <v>1962762144.6203351</v>
      </c>
      <c r="D35" s="87"/>
      <c r="E35" s="4"/>
    </row>
    <row r="36" spans="1:5">
      <c r="A36" s="385"/>
      <c r="B36" s="357" t="s">
        <v>104</v>
      </c>
      <c r="C36" s="408">
        <v>0</v>
      </c>
      <c r="D36" s="88"/>
      <c r="E36" s="4"/>
    </row>
    <row r="37" spans="1:5">
      <c r="A37" s="385">
        <v>15</v>
      </c>
      <c r="B37" s="358" t="s">
        <v>750</v>
      </c>
      <c r="C37" s="408">
        <v>0</v>
      </c>
      <c r="D37" s="406"/>
      <c r="E37" s="3"/>
    </row>
    <row r="38" spans="1:5">
      <c r="A38" s="385">
        <v>15.1</v>
      </c>
      <c r="B38" s="360" t="s">
        <v>730</v>
      </c>
      <c r="C38" s="408">
        <v>0</v>
      </c>
      <c r="D38" s="85"/>
      <c r="E38" s="4"/>
    </row>
    <row r="39" spans="1:5" ht="20.399999999999999">
      <c r="A39" s="385">
        <v>16</v>
      </c>
      <c r="B39" s="352" t="s">
        <v>751</v>
      </c>
      <c r="C39" s="408">
        <v>0</v>
      </c>
      <c r="D39" s="85"/>
      <c r="E39" s="4"/>
    </row>
    <row r="40" spans="1:5">
      <c r="A40" s="385">
        <v>17</v>
      </c>
      <c r="B40" s="352" t="s">
        <v>752</v>
      </c>
      <c r="C40" s="408">
        <v>1582949617.325758</v>
      </c>
      <c r="D40" s="85"/>
      <c r="E40" s="4"/>
    </row>
    <row r="41" spans="1:5">
      <c r="A41" s="385">
        <v>17.100000000000001</v>
      </c>
      <c r="B41" s="361" t="s">
        <v>753</v>
      </c>
      <c r="C41" s="408">
        <v>1184995245.6200123</v>
      </c>
      <c r="D41" s="85"/>
      <c r="E41" s="4"/>
    </row>
    <row r="42" spans="1:5">
      <c r="A42" s="398">
        <v>17.2</v>
      </c>
      <c r="B42" s="399" t="s">
        <v>100</v>
      </c>
      <c r="C42" s="408">
        <v>374996327.71000004</v>
      </c>
      <c r="D42" s="87"/>
      <c r="E42" s="4"/>
    </row>
    <row r="43" spans="1:5">
      <c r="A43" s="385">
        <v>17.3</v>
      </c>
      <c r="B43" s="400" t="s">
        <v>754</v>
      </c>
      <c r="C43" s="408">
        <v>0</v>
      </c>
      <c r="D43" s="401"/>
      <c r="E43" s="4"/>
    </row>
    <row r="44" spans="1:5">
      <c r="A44" s="385">
        <v>17.399999999999999</v>
      </c>
      <c r="B44" s="400" t="s">
        <v>755</v>
      </c>
      <c r="C44" s="408">
        <v>22958043.995745555</v>
      </c>
      <c r="D44" s="401"/>
      <c r="E44" s="4"/>
    </row>
    <row r="45" spans="1:5">
      <c r="A45" s="385">
        <v>18</v>
      </c>
      <c r="B45" s="369" t="s">
        <v>756</v>
      </c>
      <c r="C45" s="408">
        <v>519235.17457714624</v>
      </c>
      <c r="D45" s="401"/>
      <c r="E45" s="3"/>
    </row>
    <row r="46" spans="1:5">
      <c r="A46" s="385">
        <v>19</v>
      </c>
      <c r="B46" s="369" t="s">
        <v>757</v>
      </c>
      <c r="C46" s="408">
        <v>2765703</v>
      </c>
      <c r="D46" s="402"/>
    </row>
    <row r="47" spans="1:5">
      <c r="A47" s="385">
        <v>19.100000000000001</v>
      </c>
      <c r="B47" s="403" t="s">
        <v>758</v>
      </c>
      <c r="C47" s="408">
        <v>0</v>
      </c>
      <c r="D47" s="402"/>
    </row>
    <row r="48" spans="1:5">
      <c r="A48" s="385">
        <v>19.2</v>
      </c>
      <c r="B48" s="403" t="s">
        <v>759</v>
      </c>
      <c r="C48" s="408">
        <v>2765703</v>
      </c>
      <c r="D48" s="402"/>
    </row>
    <row r="49" spans="1:4">
      <c r="A49" s="385">
        <v>20</v>
      </c>
      <c r="B49" s="365" t="s">
        <v>101</v>
      </c>
      <c r="C49" s="408">
        <v>93303662.939999998</v>
      </c>
      <c r="D49" s="535" t="s">
        <v>953</v>
      </c>
    </row>
    <row r="50" spans="1:4">
      <c r="A50" s="385">
        <v>21</v>
      </c>
      <c r="B50" s="366" t="s">
        <v>89</v>
      </c>
      <c r="C50" s="408">
        <v>868367.18</v>
      </c>
      <c r="D50" s="402"/>
    </row>
    <row r="51" spans="1:4">
      <c r="A51" s="385">
        <v>21.1</v>
      </c>
      <c r="B51" s="362" t="s">
        <v>760</v>
      </c>
      <c r="C51" s="408">
        <v>0</v>
      </c>
      <c r="D51" s="402"/>
    </row>
    <row r="52" spans="1:4">
      <c r="A52" s="385">
        <v>22</v>
      </c>
      <c r="B52" s="365" t="s">
        <v>761</v>
      </c>
      <c r="C52" s="408">
        <v>1680406585.6203351</v>
      </c>
      <c r="D52" s="402"/>
    </row>
    <row r="53" spans="1:4">
      <c r="A53" s="385"/>
      <c r="B53" s="367" t="s">
        <v>762</v>
      </c>
      <c r="C53" s="408">
        <v>0</v>
      </c>
      <c r="D53" s="402"/>
    </row>
    <row r="54" spans="1:4">
      <c r="A54" s="385">
        <v>23</v>
      </c>
      <c r="B54" s="365" t="s">
        <v>105</v>
      </c>
      <c r="C54" s="408">
        <v>121372000</v>
      </c>
      <c r="D54" s="535" t="s">
        <v>954</v>
      </c>
    </row>
    <row r="55" spans="1:4">
      <c r="A55" s="385">
        <v>24</v>
      </c>
      <c r="B55" s="365" t="s">
        <v>763</v>
      </c>
      <c r="C55" s="408">
        <v>0</v>
      </c>
      <c r="D55" s="402"/>
    </row>
    <row r="56" spans="1:4">
      <c r="A56" s="385">
        <v>25</v>
      </c>
      <c r="B56" s="365" t="s">
        <v>102</v>
      </c>
      <c r="C56" s="408">
        <v>0</v>
      </c>
      <c r="D56" s="402"/>
    </row>
    <row r="57" spans="1:4">
      <c r="A57" s="385">
        <v>26</v>
      </c>
      <c r="B57" s="369" t="s">
        <v>764</v>
      </c>
      <c r="C57" s="408">
        <v>0</v>
      </c>
      <c r="D57" s="402"/>
    </row>
    <row r="58" spans="1:4">
      <c r="A58" s="385">
        <v>27</v>
      </c>
      <c r="B58" s="369" t="s">
        <v>765</v>
      </c>
      <c r="C58" s="408">
        <v>0</v>
      </c>
      <c r="D58" s="402"/>
    </row>
    <row r="59" spans="1:4">
      <c r="A59" s="385">
        <v>27.1</v>
      </c>
      <c r="B59" s="403" t="s">
        <v>766</v>
      </c>
      <c r="C59" s="408">
        <v>0</v>
      </c>
      <c r="D59" s="402"/>
    </row>
    <row r="60" spans="1:4">
      <c r="A60" s="385">
        <v>27.2</v>
      </c>
      <c r="B60" s="400" t="s">
        <v>767</v>
      </c>
      <c r="C60" s="408">
        <v>0</v>
      </c>
      <c r="D60" s="402"/>
    </row>
    <row r="61" spans="1:4">
      <c r="A61" s="385">
        <v>28</v>
      </c>
      <c r="B61" s="366" t="s">
        <v>768</v>
      </c>
      <c r="C61" s="408">
        <v>0</v>
      </c>
      <c r="D61" s="402"/>
    </row>
    <row r="62" spans="1:4">
      <c r="A62" s="385">
        <v>29</v>
      </c>
      <c r="B62" s="369" t="s">
        <v>769</v>
      </c>
      <c r="C62" s="408">
        <v>0</v>
      </c>
      <c r="D62" s="402"/>
    </row>
    <row r="63" spans="1:4">
      <c r="A63" s="385">
        <v>29.1</v>
      </c>
      <c r="B63" s="404" t="s">
        <v>770</v>
      </c>
      <c r="C63" s="408">
        <v>0</v>
      </c>
      <c r="D63" s="402"/>
    </row>
    <row r="64" spans="1:4" ht="24" customHeight="1">
      <c r="A64" s="385">
        <v>29.2</v>
      </c>
      <c r="B64" s="403" t="s">
        <v>771</v>
      </c>
      <c r="C64" s="408">
        <v>0</v>
      </c>
      <c r="D64" s="402"/>
    </row>
    <row r="65" spans="1:4" ht="21.9" customHeight="1">
      <c r="A65" s="385">
        <v>29.3</v>
      </c>
      <c r="B65" s="405" t="s">
        <v>772</v>
      </c>
      <c r="C65" s="408">
        <v>0</v>
      </c>
      <c r="D65" s="402"/>
    </row>
    <row r="66" spans="1:4">
      <c r="A66" s="385">
        <v>30</v>
      </c>
      <c r="B66" s="369" t="s">
        <v>103</v>
      </c>
      <c r="C66" s="408">
        <v>160983559</v>
      </c>
      <c r="D66" s="535" t="s">
        <v>955</v>
      </c>
    </row>
    <row r="67" spans="1:4">
      <c r="A67" s="385">
        <v>31</v>
      </c>
      <c r="B67" s="368" t="s">
        <v>773</v>
      </c>
      <c r="C67" s="408">
        <v>282355559</v>
      </c>
      <c r="D67" s="402"/>
    </row>
    <row r="68" spans="1:4">
      <c r="A68" s="385">
        <v>32</v>
      </c>
      <c r="B68" s="369" t="s">
        <v>774</v>
      </c>
      <c r="C68" s="408">
        <v>1962762144.6203351</v>
      </c>
      <c r="D68" s="40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108</v>
      </c>
      <c r="B1" s="1" t="str">
        <f>Info!C2</f>
        <v>სს ტერაბანკი</v>
      </c>
    </row>
    <row r="2" spans="1:19">
      <c r="A2" s="1" t="s">
        <v>109</v>
      </c>
      <c r="B2" s="295">
        <f>'1. key ratios'!B2</f>
        <v>45657</v>
      </c>
    </row>
    <row r="4" spans="1:19" ht="28.2" thickBot="1">
      <c r="A4" s="30" t="s">
        <v>259</v>
      </c>
      <c r="B4" s="171" t="s">
        <v>294</v>
      </c>
    </row>
    <row r="5" spans="1:19">
      <c r="A5" s="74"/>
      <c r="B5" s="76"/>
      <c r="C5" s="68" t="s">
        <v>0</v>
      </c>
      <c r="D5" s="68" t="s">
        <v>1</v>
      </c>
      <c r="E5" s="68" t="s">
        <v>2</v>
      </c>
      <c r="F5" s="68" t="s">
        <v>3</v>
      </c>
      <c r="G5" s="68" t="s">
        <v>4</v>
      </c>
      <c r="H5" s="68" t="s">
        <v>5</v>
      </c>
      <c r="I5" s="68" t="s">
        <v>145</v>
      </c>
      <c r="J5" s="68" t="s">
        <v>146</v>
      </c>
      <c r="K5" s="68" t="s">
        <v>147</v>
      </c>
      <c r="L5" s="68" t="s">
        <v>148</v>
      </c>
      <c r="M5" s="68" t="s">
        <v>149</v>
      </c>
      <c r="N5" s="68" t="s">
        <v>150</v>
      </c>
      <c r="O5" s="68" t="s">
        <v>281</v>
      </c>
      <c r="P5" s="68" t="s">
        <v>282</v>
      </c>
      <c r="Q5" s="68" t="s">
        <v>283</v>
      </c>
      <c r="R5" s="167" t="s">
        <v>284</v>
      </c>
      <c r="S5" s="69" t="s">
        <v>285</v>
      </c>
    </row>
    <row r="6" spans="1:19" ht="46.5" customHeight="1">
      <c r="A6" s="92"/>
      <c r="B6" s="680" t="s">
        <v>286</v>
      </c>
      <c r="C6" s="678">
        <v>0</v>
      </c>
      <c r="D6" s="679"/>
      <c r="E6" s="678">
        <v>0.2</v>
      </c>
      <c r="F6" s="679"/>
      <c r="G6" s="678">
        <v>0.35</v>
      </c>
      <c r="H6" s="679"/>
      <c r="I6" s="678">
        <v>0.5</v>
      </c>
      <c r="J6" s="679"/>
      <c r="K6" s="678">
        <v>0.75</v>
      </c>
      <c r="L6" s="679"/>
      <c r="M6" s="678">
        <v>1</v>
      </c>
      <c r="N6" s="679"/>
      <c r="O6" s="678">
        <v>1.5</v>
      </c>
      <c r="P6" s="679"/>
      <c r="Q6" s="678">
        <v>2.5</v>
      </c>
      <c r="R6" s="679"/>
      <c r="S6" s="676" t="s">
        <v>156</v>
      </c>
    </row>
    <row r="7" spans="1:19">
      <c r="A7" s="92"/>
      <c r="B7" s="681"/>
      <c r="C7" s="170" t="s">
        <v>279</v>
      </c>
      <c r="D7" s="170" t="s">
        <v>280</v>
      </c>
      <c r="E7" s="170" t="s">
        <v>279</v>
      </c>
      <c r="F7" s="170" t="s">
        <v>280</v>
      </c>
      <c r="G7" s="170" t="s">
        <v>279</v>
      </c>
      <c r="H7" s="170" t="s">
        <v>280</v>
      </c>
      <c r="I7" s="170" t="s">
        <v>279</v>
      </c>
      <c r="J7" s="170" t="s">
        <v>280</v>
      </c>
      <c r="K7" s="170" t="s">
        <v>279</v>
      </c>
      <c r="L7" s="170" t="s">
        <v>280</v>
      </c>
      <c r="M7" s="170" t="s">
        <v>279</v>
      </c>
      <c r="N7" s="170" t="s">
        <v>280</v>
      </c>
      <c r="O7" s="170" t="s">
        <v>279</v>
      </c>
      <c r="P7" s="170" t="s">
        <v>280</v>
      </c>
      <c r="Q7" s="170" t="s">
        <v>279</v>
      </c>
      <c r="R7" s="170" t="s">
        <v>280</v>
      </c>
      <c r="S7" s="677"/>
    </row>
    <row r="8" spans="1:19">
      <c r="A8" s="72">
        <v>1</v>
      </c>
      <c r="B8" s="110" t="s">
        <v>134</v>
      </c>
      <c r="C8" s="161">
        <v>172755576.78089127</v>
      </c>
      <c r="D8" s="161">
        <v>0</v>
      </c>
      <c r="E8" s="161">
        <v>0</v>
      </c>
      <c r="F8" s="161">
        <v>0</v>
      </c>
      <c r="G8" s="161">
        <v>0</v>
      </c>
      <c r="H8" s="161">
        <v>0</v>
      </c>
      <c r="I8" s="161">
        <v>0</v>
      </c>
      <c r="J8" s="161">
        <v>0</v>
      </c>
      <c r="K8" s="161">
        <v>0</v>
      </c>
      <c r="L8" s="161">
        <v>0</v>
      </c>
      <c r="M8" s="161">
        <v>143289087.00999999</v>
      </c>
      <c r="N8" s="161">
        <v>0</v>
      </c>
      <c r="O8" s="161">
        <v>0</v>
      </c>
      <c r="P8" s="161">
        <v>0</v>
      </c>
      <c r="Q8" s="161">
        <v>0</v>
      </c>
      <c r="R8" s="161">
        <v>0</v>
      </c>
      <c r="S8" s="161">
        <v>143289087.00999999</v>
      </c>
    </row>
    <row r="9" spans="1:19">
      <c r="A9" s="72">
        <v>2</v>
      </c>
      <c r="B9" s="110" t="s">
        <v>135</v>
      </c>
      <c r="C9" s="161">
        <v>0</v>
      </c>
      <c r="D9" s="161">
        <v>0</v>
      </c>
      <c r="E9" s="161">
        <v>0</v>
      </c>
      <c r="F9" s="161">
        <v>0</v>
      </c>
      <c r="G9" s="161">
        <v>0</v>
      </c>
      <c r="H9" s="161">
        <v>0</v>
      </c>
      <c r="I9" s="161">
        <v>0</v>
      </c>
      <c r="J9" s="161">
        <v>0</v>
      </c>
      <c r="K9" s="161">
        <v>0</v>
      </c>
      <c r="L9" s="161">
        <v>0</v>
      </c>
      <c r="M9" s="161">
        <v>0</v>
      </c>
      <c r="N9" s="161">
        <v>0</v>
      </c>
      <c r="O9" s="161">
        <v>0</v>
      </c>
      <c r="P9" s="161">
        <v>0</v>
      </c>
      <c r="Q9" s="161">
        <v>0</v>
      </c>
      <c r="R9" s="161">
        <v>0</v>
      </c>
      <c r="S9" s="161">
        <v>0</v>
      </c>
    </row>
    <row r="10" spans="1:19">
      <c r="A10" s="72">
        <v>3</v>
      </c>
      <c r="B10" s="110" t="s">
        <v>136</v>
      </c>
      <c r="C10" s="161">
        <v>0</v>
      </c>
      <c r="D10" s="161">
        <v>0</v>
      </c>
      <c r="E10" s="161">
        <v>0</v>
      </c>
      <c r="F10" s="161">
        <v>0</v>
      </c>
      <c r="G10" s="161">
        <v>0</v>
      </c>
      <c r="H10" s="161">
        <v>0</v>
      </c>
      <c r="I10" s="161">
        <v>0</v>
      </c>
      <c r="J10" s="161">
        <v>0</v>
      </c>
      <c r="K10" s="161">
        <v>0</v>
      </c>
      <c r="L10" s="161">
        <v>0</v>
      </c>
      <c r="M10" s="161">
        <v>0</v>
      </c>
      <c r="N10" s="161">
        <v>0</v>
      </c>
      <c r="O10" s="161">
        <v>0</v>
      </c>
      <c r="P10" s="161">
        <v>0</v>
      </c>
      <c r="Q10" s="161">
        <v>0</v>
      </c>
      <c r="R10" s="161">
        <v>0</v>
      </c>
      <c r="S10" s="161">
        <v>0</v>
      </c>
    </row>
    <row r="11" spans="1:19">
      <c r="A11" s="72">
        <v>4</v>
      </c>
      <c r="B11" s="110" t="s">
        <v>137</v>
      </c>
      <c r="C11" s="161">
        <v>0</v>
      </c>
      <c r="D11" s="161">
        <v>0</v>
      </c>
      <c r="E11" s="161">
        <v>0</v>
      </c>
      <c r="F11" s="161">
        <v>0</v>
      </c>
      <c r="G11" s="161">
        <v>0</v>
      </c>
      <c r="H11" s="161">
        <v>0</v>
      </c>
      <c r="I11" s="161">
        <v>0</v>
      </c>
      <c r="J11" s="161">
        <v>0</v>
      </c>
      <c r="K11" s="161">
        <v>0</v>
      </c>
      <c r="L11" s="161">
        <v>0</v>
      </c>
      <c r="M11" s="161">
        <v>0</v>
      </c>
      <c r="N11" s="161">
        <v>0</v>
      </c>
      <c r="O11" s="161">
        <v>0</v>
      </c>
      <c r="P11" s="161">
        <v>0</v>
      </c>
      <c r="Q11" s="161">
        <v>0</v>
      </c>
      <c r="R11" s="161">
        <v>0</v>
      </c>
      <c r="S11" s="161">
        <v>0</v>
      </c>
    </row>
    <row r="12" spans="1:19">
      <c r="A12" s="72">
        <v>5</v>
      </c>
      <c r="B12" s="110" t="s">
        <v>946</v>
      </c>
      <c r="C12" s="161">
        <v>0</v>
      </c>
      <c r="D12" s="161">
        <v>0</v>
      </c>
      <c r="E12" s="161">
        <v>0</v>
      </c>
      <c r="F12" s="161">
        <v>0</v>
      </c>
      <c r="G12" s="161">
        <v>0</v>
      </c>
      <c r="H12" s="161">
        <v>0</v>
      </c>
      <c r="I12" s="161">
        <v>0</v>
      </c>
      <c r="J12" s="161">
        <v>0</v>
      </c>
      <c r="K12" s="161">
        <v>0</v>
      </c>
      <c r="L12" s="161">
        <v>0</v>
      </c>
      <c r="M12" s="161">
        <v>0</v>
      </c>
      <c r="N12" s="161">
        <v>0</v>
      </c>
      <c r="O12" s="161">
        <v>0</v>
      </c>
      <c r="P12" s="161">
        <v>0</v>
      </c>
      <c r="Q12" s="161">
        <v>0</v>
      </c>
      <c r="R12" s="161">
        <v>0</v>
      </c>
      <c r="S12" s="161">
        <v>0</v>
      </c>
    </row>
    <row r="13" spans="1:19">
      <c r="A13" s="72">
        <v>6</v>
      </c>
      <c r="B13" s="110" t="s">
        <v>138</v>
      </c>
      <c r="C13" s="161">
        <v>0</v>
      </c>
      <c r="D13" s="161">
        <v>0</v>
      </c>
      <c r="E13" s="161">
        <v>17942213.669999998</v>
      </c>
      <c r="F13" s="161">
        <v>0</v>
      </c>
      <c r="G13" s="161">
        <v>0</v>
      </c>
      <c r="H13" s="161">
        <v>0</v>
      </c>
      <c r="I13" s="161">
        <v>25765887.220000003</v>
      </c>
      <c r="J13" s="161">
        <v>0</v>
      </c>
      <c r="K13" s="161">
        <v>0</v>
      </c>
      <c r="L13" s="161">
        <v>0</v>
      </c>
      <c r="M13" s="161">
        <v>865928.0199999999</v>
      </c>
      <c r="N13" s="161">
        <v>0</v>
      </c>
      <c r="O13" s="161">
        <v>0</v>
      </c>
      <c r="P13" s="161">
        <v>0</v>
      </c>
      <c r="Q13" s="161">
        <v>0</v>
      </c>
      <c r="R13" s="161">
        <v>0</v>
      </c>
      <c r="S13" s="161">
        <v>17337314.364</v>
      </c>
    </row>
    <row r="14" spans="1:19">
      <c r="A14" s="72">
        <v>7</v>
      </c>
      <c r="B14" s="110" t="s">
        <v>71</v>
      </c>
      <c r="C14" s="161">
        <v>0</v>
      </c>
      <c r="D14" s="161">
        <v>0</v>
      </c>
      <c r="E14" s="161">
        <v>0</v>
      </c>
      <c r="F14" s="161">
        <v>0</v>
      </c>
      <c r="G14" s="161">
        <v>0</v>
      </c>
      <c r="H14" s="161">
        <v>0</v>
      </c>
      <c r="I14" s="161">
        <v>0</v>
      </c>
      <c r="J14" s="161">
        <v>0</v>
      </c>
      <c r="K14" s="161">
        <v>0</v>
      </c>
      <c r="L14" s="161">
        <v>0</v>
      </c>
      <c r="M14" s="161">
        <v>616634442.57508779</v>
      </c>
      <c r="N14" s="161">
        <v>38100203.644772463</v>
      </c>
      <c r="O14" s="161">
        <v>0</v>
      </c>
      <c r="P14" s="161">
        <v>0</v>
      </c>
      <c r="Q14" s="161">
        <v>0</v>
      </c>
      <c r="R14" s="161">
        <v>0</v>
      </c>
      <c r="S14" s="161">
        <v>654734646.2198602</v>
      </c>
    </row>
    <row r="15" spans="1:19">
      <c r="A15" s="72">
        <v>8</v>
      </c>
      <c r="B15" s="110" t="s">
        <v>72</v>
      </c>
      <c r="C15" s="161">
        <v>0</v>
      </c>
      <c r="D15" s="161">
        <v>0</v>
      </c>
      <c r="E15" s="161">
        <v>0</v>
      </c>
      <c r="F15" s="161">
        <v>0</v>
      </c>
      <c r="G15" s="161">
        <v>0</v>
      </c>
      <c r="H15" s="161">
        <v>0</v>
      </c>
      <c r="I15" s="161">
        <v>0</v>
      </c>
      <c r="J15" s="161">
        <v>0</v>
      </c>
      <c r="K15" s="161">
        <v>665793607.714643</v>
      </c>
      <c r="L15" s="161">
        <v>14091545.216519093</v>
      </c>
      <c r="M15" s="161">
        <v>0</v>
      </c>
      <c r="N15" s="161">
        <v>0</v>
      </c>
      <c r="O15" s="161">
        <v>0</v>
      </c>
      <c r="P15" s="161">
        <v>0</v>
      </c>
      <c r="Q15" s="161">
        <v>0</v>
      </c>
      <c r="R15" s="161">
        <v>0</v>
      </c>
      <c r="S15" s="161">
        <v>509913864.69837159</v>
      </c>
    </row>
    <row r="16" spans="1:19">
      <c r="A16" s="72">
        <v>9</v>
      </c>
      <c r="B16" s="110" t="s">
        <v>947</v>
      </c>
      <c r="C16" s="161">
        <v>0</v>
      </c>
      <c r="D16" s="161">
        <v>0</v>
      </c>
      <c r="E16" s="161">
        <v>0</v>
      </c>
      <c r="F16" s="161">
        <v>0</v>
      </c>
      <c r="G16" s="161">
        <v>132752495.38762262</v>
      </c>
      <c r="H16" s="161">
        <v>886344.70109999983</v>
      </c>
      <c r="I16" s="161">
        <v>0</v>
      </c>
      <c r="J16" s="161">
        <v>0</v>
      </c>
      <c r="K16" s="161">
        <v>0</v>
      </c>
      <c r="L16" s="161">
        <v>0</v>
      </c>
      <c r="M16" s="161">
        <v>0</v>
      </c>
      <c r="N16" s="161">
        <v>0</v>
      </c>
      <c r="O16" s="161">
        <v>0</v>
      </c>
      <c r="P16" s="161">
        <v>0</v>
      </c>
      <c r="Q16" s="161">
        <v>0</v>
      </c>
      <c r="R16" s="161">
        <v>0</v>
      </c>
      <c r="S16" s="161">
        <v>46773594.031052917</v>
      </c>
    </row>
    <row r="17" spans="1:19">
      <c r="A17" s="72">
        <v>10</v>
      </c>
      <c r="B17" s="110" t="s">
        <v>67</v>
      </c>
      <c r="C17" s="161">
        <v>0</v>
      </c>
      <c r="D17" s="161">
        <v>0</v>
      </c>
      <c r="E17" s="161">
        <v>0</v>
      </c>
      <c r="F17" s="161">
        <v>0</v>
      </c>
      <c r="G17" s="161">
        <v>0</v>
      </c>
      <c r="H17" s="161">
        <v>0</v>
      </c>
      <c r="I17" s="161">
        <v>0</v>
      </c>
      <c r="J17" s="161">
        <v>0</v>
      </c>
      <c r="K17" s="161">
        <v>0</v>
      </c>
      <c r="L17" s="161">
        <v>0</v>
      </c>
      <c r="M17" s="161">
        <v>0</v>
      </c>
      <c r="N17" s="161">
        <v>0</v>
      </c>
      <c r="O17" s="161">
        <v>22269325.787149005</v>
      </c>
      <c r="P17" s="161">
        <v>0</v>
      </c>
      <c r="Q17" s="161">
        <v>0</v>
      </c>
      <c r="R17" s="161">
        <v>0</v>
      </c>
      <c r="S17" s="161">
        <v>33403988.680723507</v>
      </c>
    </row>
    <row r="18" spans="1:19">
      <c r="A18" s="72">
        <v>11</v>
      </c>
      <c r="B18" s="110" t="s">
        <v>68</v>
      </c>
      <c r="C18" s="161">
        <v>0</v>
      </c>
      <c r="D18" s="161">
        <v>0</v>
      </c>
      <c r="E18" s="161">
        <v>0</v>
      </c>
      <c r="F18" s="161">
        <v>0</v>
      </c>
      <c r="G18" s="161">
        <v>0</v>
      </c>
      <c r="H18" s="161">
        <v>0</v>
      </c>
      <c r="I18" s="161">
        <v>0</v>
      </c>
      <c r="J18" s="161">
        <v>0</v>
      </c>
      <c r="K18" s="161">
        <v>0</v>
      </c>
      <c r="L18" s="161">
        <v>0</v>
      </c>
      <c r="M18" s="161">
        <v>0</v>
      </c>
      <c r="N18" s="161">
        <v>0</v>
      </c>
      <c r="O18" s="161">
        <v>0</v>
      </c>
      <c r="P18" s="161">
        <v>0</v>
      </c>
      <c r="Q18" s="161">
        <v>0</v>
      </c>
      <c r="R18" s="161">
        <v>0</v>
      </c>
      <c r="S18" s="161">
        <v>0</v>
      </c>
    </row>
    <row r="19" spans="1:19">
      <c r="A19" s="72">
        <v>12</v>
      </c>
      <c r="B19" s="110" t="s">
        <v>69</v>
      </c>
      <c r="C19" s="161">
        <v>0</v>
      </c>
      <c r="D19" s="161">
        <v>0</v>
      </c>
      <c r="E19" s="161">
        <v>0</v>
      </c>
      <c r="F19" s="161">
        <v>0</v>
      </c>
      <c r="G19" s="161">
        <v>0</v>
      </c>
      <c r="H19" s="161">
        <v>0</v>
      </c>
      <c r="I19" s="161">
        <v>0</v>
      </c>
      <c r="J19" s="161">
        <v>0</v>
      </c>
      <c r="K19" s="161">
        <v>0</v>
      </c>
      <c r="L19" s="161">
        <v>0</v>
      </c>
      <c r="M19" s="161">
        <v>0</v>
      </c>
      <c r="N19" s="161">
        <v>0</v>
      </c>
      <c r="O19" s="161">
        <v>0</v>
      </c>
      <c r="P19" s="161">
        <v>0</v>
      </c>
      <c r="Q19" s="161">
        <v>0</v>
      </c>
      <c r="R19" s="161">
        <v>0</v>
      </c>
      <c r="S19" s="161">
        <v>0</v>
      </c>
    </row>
    <row r="20" spans="1:19">
      <c r="A20" s="72">
        <v>13</v>
      </c>
      <c r="B20" s="110" t="s">
        <v>70</v>
      </c>
      <c r="C20" s="161">
        <v>0</v>
      </c>
      <c r="D20" s="161">
        <v>0</v>
      </c>
      <c r="E20" s="161">
        <v>0</v>
      </c>
      <c r="F20" s="161">
        <v>0</v>
      </c>
      <c r="G20" s="161">
        <v>0</v>
      </c>
      <c r="H20" s="161">
        <v>0</v>
      </c>
      <c r="I20" s="161">
        <v>0</v>
      </c>
      <c r="J20" s="161">
        <v>0</v>
      </c>
      <c r="K20" s="161">
        <v>0</v>
      </c>
      <c r="L20" s="161">
        <v>0</v>
      </c>
      <c r="M20" s="161">
        <v>0</v>
      </c>
      <c r="N20" s="161">
        <v>0</v>
      </c>
      <c r="O20" s="161">
        <v>0</v>
      </c>
      <c r="P20" s="161">
        <v>0</v>
      </c>
      <c r="Q20" s="161">
        <v>0</v>
      </c>
      <c r="R20" s="161">
        <v>0</v>
      </c>
      <c r="S20" s="161">
        <v>0</v>
      </c>
    </row>
    <row r="21" spans="1:19">
      <c r="A21" s="72">
        <v>14</v>
      </c>
      <c r="B21" s="110" t="s">
        <v>154</v>
      </c>
      <c r="C21" s="161">
        <v>55881172.719999984</v>
      </c>
      <c r="D21" s="161">
        <v>0</v>
      </c>
      <c r="E21" s="161">
        <v>12378.04</v>
      </c>
      <c r="F21" s="161">
        <v>0</v>
      </c>
      <c r="G21" s="161">
        <v>0</v>
      </c>
      <c r="H21" s="161">
        <v>0</v>
      </c>
      <c r="I21" s="161">
        <v>0</v>
      </c>
      <c r="J21" s="161">
        <v>0</v>
      </c>
      <c r="K21" s="161">
        <v>0</v>
      </c>
      <c r="L21" s="161">
        <v>0</v>
      </c>
      <c r="M21" s="161">
        <v>76992685.682977602</v>
      </c>
      <c r="N21" s="161">
        <v>0</v>
      </c>
      <c r="O21" s="161">
        <v>0</v>
      </c>
      <c r="P21" s="161">
        <v>0</v>
      </c>
      <c r="Q21" s="161">
        <v>0</v>
      </c>
      <c r="R21" s="161">
        <v>0</v>
      </c>
      <c r="S21" s="161">
        <v>76995161.290977597</v>
      </c>
    </row>
    <row r="22" spans="1:19" ht="14.4" thickBot="1">
      <c r="A22" s="55"/>
      <c r="B22" s="96" t="s">
        <v>66</v>
      </c>
      <c r="C22" s="161">
        <v>228636749.50089127</v>
      </c>
      <c r="D22" s="161">
        <v>0</v>
      </c>
      <c r="E22" s="161">
        <v>17954591.709999997</v>
      </c>
      <c r="F22" s="161">
        <v>0</v>
      </c>
      <c r="G22" s="161">
        <v>132752495.38762262</v>
      </c>
      <c r="H22" s="161">
        <v>886344.70109999983</v>
      </c>
      <c r="I22" s="161">
        <v>25765887.220000003</v>
      </c>
      <c r="J22" s="161">
        <v>0</v>
      </c>
      <c r="K22" s="161">
        <v>665793607.714643</v>
      </c>
      <c r="L22" s="161">
        <v>14091545.216519093</v>
      </c>
      <c r="M22" s="161">
        <v>837782143.28806531</v>
      </c>
      <c r="N22" s="161">
        <v>38100203.644772463</v>
      </c>
      <c r="O22" s="161">
        <v>22269325.787149005</v>
      </c>
      <c r="P22" s="161">
        <v>0</v>
      </c>
      <c r="Q22" s="161">
        <v>0</v>
      </c>
      <c r="R22" s="161">
        <v>0</v>
      </c>
      <c r="S22" s="161">
        <v>1482447656.2949858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19"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108</v>
      </c>
      <c r="B1" s="1" t="str">
        <f>Info!C2</f>
        <v>სს ტერაბანკი</v>
      </c>
    </row>
    <row r="2" spans="1:22">
      <c r="A2" s="1" t="s">
        <v>109</v>
      </c>
      <c r="B2" s="295">
        <f>'1. key ratios'!B2</f>
        <v>45657</v>
      </c>
    </row>
    <row r="4" spans="1:22" ht="28.2" thickBot="1">
      <c r="A4" s="1" t="s">
        <v>260</v>
      </c>
      <c r="B4" s="171" t="s">
        <v>295</v>
      </c>
      <c r="V4" s="136" t="s">
        <v>87</v>
      </c>
    </row>
    <row r="5" spans="1:22">
      <c r="A5" s="53"/>
      <c r="B5" s="54"/>
      <c r="C5" s="682" t="s">
        <v>116</v>
      </c>
      <c r="D5" s="683"/>
      <c r="E5" s="683"/>
      <c r="F5" s="683"/>
      <c r="G5" s="683"/>
      <c r="H5" s="683"/>
      <c r="I5" s="683"/>
      <c r="J5" s="683"/>
      <c r="K5" s="683"/>
      <c r="L5" s="684"/>
      <c r="M5" s="682" t="s">
        <v>117</v>
      </c>
      <c r="N5" s="683"/>
      <c r="O5" s="683"/>
      <c r="P5" s="683"/>
      <c r="Q5" s="683"/>
      <c r="R5" s="683"/>
      <c r="S5" s="684"/>
      <c r="T5" s="687" t="s">
        <v>293</v>
      </c>
      <c r="U5" s="687" t="s">
        <v>292</v>
      </c>
      <c r="V5" s="685" t="s">
        <v>118</v>
      </c>
    </row>
    <row r="6" spans="1:22" s="30" customFormat="1" ht="138">
      <c r="A6" s="70"/>
      <c r="B6" s="112"/>
      <c r="C6" s="51" t="s">
        <v>119</v>
      </c>
      <c r="D6" s="50" t="s">
        <v>120</v>
      </c>
      <c r="E6" s="48" t="s">
        <v>121</v>
      </c>
      <c r="F6" s="48" t="s">
        <v>287</v>
      </c>
      <c r="G6" s="50" t="s">
        <v>122</v>
      </c>
      <c r="H6" s="50" t="s">
        <v>123</v>
      </c>
      <c r="I6" s="50" t="s">
        <v>124</v>
      </c>
      <c r="J6" s="50" t="s">
        <v>153</v>
      </c>
      <c r="K6" s="50" t="s">
        <v>125</v>
      </c>
      <c r="L6" s="52" t="s">
        <v>126</v>
      </c>
      <c r="M6" s="51" t="s">
        <v>127</v>
      </c>
      <c r="N6" s="50" t="s">
        <v>128</v>
      </c>
      <c r="O6" s="50" t="s">
        <v>129</v>
      </c>
      <c r="P6" s="50" t="s">
        <v>130</v>
      </c>
      <c r="Q6" s="50" t="s">
        <v>131</v>
      </c>
      <c r="R6" s="50" t="s">
        <v>132</v>
      </c>
      <c r="S6" s="52" t="s">
        <v>133</v>
      </c>
      <c r="T6" s="688"/>
      <c r="U6" s="688"/>
      <c r="V6" s="686"/>
    </row>
    <row r="7" spans="1:22">
      <c r="A7" s="95">
        <v>1</v>
      </c>
      <c r="B7" s="110" t="s">
        <v>134</v>
      </c>
      <c r="C7" s="162">
        <v>0</v>
      </c>
      <c r="D7" s="162">
        <v>0</v>
      </c>
      <c r="E7" s="162">
        <v>0</v>
      </c>
      <c r="F7" s="162">
        <v>0</v>
      </c>
      <c r="G7" s="162">
        <v>0</v>
      </c>
      <c r="H7" s="162">
        <v>0</v>
      </c>
      <c r="I7" s="162">
        <v>0</v>
      </c>
      <c r="J7" s="162">
        <v>0</v>
      </c>
      <c r="K7" s="162">
        <v>0</v>
      </c>
      <c r="L7" s="162">
        <v>0</v>
      </c>
      <c r="M7" s="162">
        <v>0</v>
      </c>
      <c r="N7" s="162">
        <v>0</v>
      </c>
      <c r="O7" s="162">
        <v>0</v>
      </c>
      <c r="P7" s="162">
        <v>0</v>
      </c>
      <c r="Q7" s="162">
        <v>0</v>
      </c>
      <c r="R7" s="162">
        <v>0</v>
      </c>
      <c r="S7" s="162">
        <v>0</v>
      </c>
      <c r="T7" s="162">
        <v>0</v>
      </c>
      <c r="U7" s="162">
        <v>0</v>
      </c>
      <c r="V7" s="162">
        <v>0</v>
      </c>
    </row>
    <row r="8" spans="1:22">
      <c r="A8" s="95">
        <v>2</v>
      </c>
      <c r="B8" s="110" t="s">
        <v>135</v>
      </c>
      <c r="C8" s="162">
        <v>0</v>
      </c>
      <c r="D8" s="162">
        <v>0</v>
      </c>
      <c r="E8" s="162">
        <v>0</v>
      </c>
      <c r="F8" s="162">
        <v>0</v>
      </c>
      <c r="G8" s="162">
        <v>0</v>
      </c>
      <c r="H8" s="162">
        <v>0</v>
      </c>
      <c r="I8" s="162">
        <v>0</v>
      </c>
      <c r="J8" s="162">
        <v>0</v>
      </c>
      <c r="K8" s="162">
        <v>0</v>
      </c>
      <c r="L8" s="162">
        <v>0</v>
      </c>
      <c r="M8" s="162">
        <v>0</v>
      </c>
      <c r="N8" s="162">
        <v>0</v>
      </c>
      <c r="O8" s="162">
        <v>0</v>
      </c>
      <c r="P8" s="162">
        <v>0</v>
      </c>
      <c r="Q8" s="162">
        <v>0</v>
      </c>
      <c r="R8" s="162">
        <v>0</v>
      </c>
      <c r="S8" s="162">
        <v>0</v>
      </c>
      <c r="T8" s="162">
        <v>0</v>
      </c>
      <c r="U8" s="162">
        <v>0</v>
      </c>
      <c r="V8" s="162">
        <v>0</v>
      </c>
    </row>
    <row r="9" spans="1:22">
      <c r="A9" s="95">
        <v>3</v>
      </c>
      <c r="B9" s="110" t="s">
        <v>136</v>
      </c>
      <c r="C9" s="162">
        <v>0</v>
      </c>
      <c r="D9" s="162">
        <v>0</v>
      </c>
      <c r="E9" s="162">
        <v>0</v>
      </c>
      <c r="F9" s="162">
        <v>0</v>
      </c>
      <c r="G9" s="162">
        <v>0</v>
      </c>
      <c r="H9" s="162">
        <v>0</v>
      </c>
      <c r="I9" s="162">
        <v>0</v>
      </c>
      <c r="J9" s="162">
        <v>0</v>
      </c>
      <c r="K9" s="162">
        <v>0</v>
      </c>
      <c r="L9" s="162">
        <v>0</v>
      </c>
      <c r="M9" s="162">
        <v>0</v>
      </c>
      <c r="N9" s="162">
        <v>0</v>
      </c>
      <c r="O9" s="162">
        <v>0</v>
      </c>
      <c r="P9" s="162">
        <v>0</v>
      </c>
      <c r="Q9" s="162">
        <v>0</v>
      </c>
      <c r="R9" s="162">
        <v>0</v>
      </c>
      <c r="S9" s="162">
        <v>0</v>
      </c>
      <c r="T9" s="162">
        <v>0</v>
      </c>
      <c r="U9" s="162">
        <v>0</v>
      </c>
      <c r="V9" s="162">
        <v>0</v>
      </c>
    </row>
    <row r="10" spans="1:22">
      <c r="A10" s="95">
        <v>4</v>
      </c>
      <c r="B10" s="110" t="s">
        <v>137</v>
      </c>
      <c r="C10" s="162">
        <v>0</v>
      </c>
      <c r="D10" s="162">
        <v>0</v>
      </c>
      <c r="E10" s="162">
        <v>0</v>
      </c>
      <c r="F10" s="162">
        <v>0</v>
      </c>
      <c r="G10" s="162">
        <v>0</v>
      </c>
      <c r="H10" s="162">
        <v>0</v>
      </c>
      <c r="I10" s="162">
        <v>0</v>
      </c>
      <c r="J10" s="162">
        <v>0</v>
      </c>
      <c r="K10" s="162">
        <v>0</v>
      </c>
      <c r="L10" s="162">
        <v>0</v>
      </c>
      <c r="M10" s="162">
        <v>0</v>
      </c>
      <c r="N10" s="162">
        <v>0</v>
      </c>
      <c r="O10" s="162">
        <v>0</v>
      </c>
      <c r="P10" s="162">
        <v>0</v>
      </c>
      <c r="Q10" s="162">
        <v>0</v>
      </c>
      <c r="R10" s="162">
        <v>0</v>
      </c>
      <c r="S10" s="162">
        <v>0</v>
      </c>
      <c r="T10" s="162">
        <v>0</v>
      </c>
      <c r="U10" s="162">
        <v>0</v>
      </c>
      <c r="V10" s="162">
        <v>0</v>
      </c>
    </row>
    <row r="11" spans="1:22">
      <c r="A11" s="95">
        <v>5</v>
      </c>
      <c r="B11" s="110" t="s">
        <v>946</v>
      </c>
      <c r="C11" s="162">
        <v>0</v>
      </c>
      <c r="D11" s="162">
        <v>0</v>
      </c>
      <c r="E11" s="162">
        <v>0</v>
      </c>
      <c r="F11" s="162">
        <v>0</v>
      </c>
      <c r="G11" s="162">
        <v>0</v>
      </c>
      <c r="H11" s="162">
        <v>0</v>
      </c>
      <c r="I11" s="162">
        <v>0</v>
      </c>
      <c r="J11" s="162">
        <v>0</v>
      </c>
      <c r="K11" s="162">
        <v>0</v>
      </c>
      <c r="L11" s="162">
        <v>0</v>
      </c>
      <c r="M11" s="162">
        <v>0</v>
      </c>
      <c r="N11" s="162">
        <v>0</v>
      </c>
      <c r="O11" s="162">
        <v>0</v>
      </c>
      <c r="P11" s="162">
        <v>0</v>
      </c>
      <c r="Q11" s="162">
        <v>0</v>
      </c>
      <c r="R11" s="162">
        <v>0</v>
      </c>
      <c r="S11" s="162">
        <v>0</v>
      </c>
      <c r="T11" s="162">
        <v>0</v>
      </c>
      <c r="U11" s="162">
        <v>0</v>
      </c>
      <c r="V11" s="162">
        <v>0</v>
      </c>
    </row>
    <row r="12" spans="1:22">
      <c r="A12" s="95">
        <v>6</v>
      </c>
      <c r="B12" s="110" t="s">
        <v>138</v>
      </c>
      <c r="C12" s="162">
        <v>0</v>
      </c>
      <c r="D12" s="162">
        <v>0</v>
      </c>
      <c r="E12" s="162">
        <v>0</v>
      </c>
      <c r="F12" s="162">
        <v>0</v>
      </c>
      <c r="G12" s="162">
        <v>0</v>
      </c>
      <c r="H12" s="162">
        <v>0</v>
      </c>
      <c r="I12" s="162">
        <v>0</v>
      </c>
      <c r="J12" s="162">
        <v>0</v>
      </c>
      <c r="K12" s="162">
        <v>0</v>
      </c>
      <c r="L12" s="162">
        <v>0</v>
      </c>
      <c r="M12" s="162">
        <v>0</v>
      </c>
      <c r="N12" s="162">
        <v>0</v>
      </c>
      <c r="O12" s="162">
        <v>0</v>
      </c>
      <c r="P12" s="162">
        <v>0</v>
      </c>
      <c r="Q12" s="162">
        <v>0</v>
      </c>
      <c r="R12" s="162">
        <v>0</v>
      </c>
      <c r="S12" s="162">
        <v>0</v>
      </c>
      <c r="T12" s="162">
        <v>0</v>
      </c>
      <c r="U12" s="162">
        <v>0</v>
      </c>
      <c r="V12" s="162">
        <v>0</v>
      </c>
    </row>
    <row r="13" spans="1:22">
      <c r="A13" s="95">
        <v>7</v>
      </c>
      <c r="B13" s="110" t="s">
        <v>71</v>
      </c>
      <c r="C13" s="162">
        <v>0</v>
      </c>
      <c r="D13" s="162">
        <v>19773578.964400001</v>
      </c>
      <c r="E13" s="162">
        <v>0</v>
      </c>
      <c r="F13" s="162">
        <v>0</v>
      </c>
      <c r="G13" s="162">
        <v>0</v>
      </c>
      <c r="H13" s="162">
        <v>0</v>
      </c>
      <c r="I13" s="162">
        <v>0</v>
      </c>
      <c r="J13" s="162">
        <v>0</v>
      </c>
      <c r="K13" s="162">
        <v>0</v>
      </c>
      <c r="L13" s="162">
        <v>0</v>
      </c>
      <c r="M13" s="162">
        <v>0</v>
      </c>
      <c r="N13" s="162">
        <v>0</v>
      </c>
      <c r="O13" s="162">
        <v>0</v>
      </c>
      <c r="P13" s="162">
        <v>0</v>
      </c>
      <c r="Q13" s="162">
        <v>0</v>
      </c>
      <c r="R13" s="162">
        <v>0</v>
      </c>
      <c r="S13" s="162">
        <v>0</v>
      </c>
      <c r="T13" s="162">
        <v>17615771.863500003</v>
      </c>
      <c r="U13" s="162">
        <v>2157807.1008999995</v>
      </c>
      <c r="V13" s="162">
        <v>19773578.964400001</v>
      </c>
    </row>
    <row r="14" spans="1:22">
      <c r="A14" s="95">
        <v>8</v>
      </c>
      <c r="B14" s="110" t="s">
        <v>72</v>
      </c>
      <c r="C14" s="162">
        <v>0</v>
      </c>
      <c r="D14" s="162">
        <v>4294264.6537999995</v>
      </c>
      <c r="E14" s="162">
        <v>0</v>
      </c>
      <c r="F14" s="162">
        <v>0</v>
      </c>
      <c r="G14" s="162">
        <v>0</v>
      </c>
      <c r="H14" s="162">
        <v>0</v>
      </c>
      <c r="I14" s="162">
        <v>0</v>
      </c>
      <c r="J14" s="162">
        <v>0</v>
      </c>
      <c r="K14" s="162">
        <v>0</v>
      </c>
      <c r="L14" s="162">
        <v>0</v>
      </c>
      <c r="M14" s="162">
        <v>0</v>
      </c>
      <c r="N14" s="162">
        <v>0</v>
      </c>
      <c r="O14" s="162">
        <v>0</v>
      </c>
      <c r="P14" s="162">
        <v>0</v>
      </c>
      <c r="Q14" s="162">
        <v>0</v>
      </c>
      <c r="R14" s="162">
        <v>0</v>
      </c>
      <c r="S14" s="162">
        <v>0</v>
      </c>
      <c r="T14" s="162">
        <v>3704374.8528999989</v>
      </c>
      <c r="U14" s="162">
        <v>589889.80090000015</v>
      </c>
      <c r="V14" s="162">
        <v>4294264.6537999995</v>
      </c>
    </row>
    <row r="15" spans="1:22">
      <c r="A15" s="95">
        <v>9</v>
      </c>
      <c r="B15" s="110" t="s">
        <v>947</v>
      </c>
      <c r="C15" s="162">
        <v>0</v>
      </c>
      <c r="D15" s="162">
        <v>0</v>
      </c>
      <c r="E15" s="162">
        <v>0</v>
      </c>
      <c r="F15" s="162">
        <v>0</v>
      </c>
      <c r="G15" s="162">
        <v>0</v>
      </c>
      <c r="H15" s="162">
        <v>0</v>
      </c>
      <c r="I15" s="162">
        <v>0</v>
      </c>
      <c r="J15" s="162">
        <v>0</v>
      </c>
      <c r="K15" s="162">
        <v>0</v>
      </c>
      <c r="L15" s="162">
        <v>0</v>
      </c>
      <c r="M15" s="162">
        <v>0</v>
      </c>
      <c r="N15" s="162">
        <v>0</v>
      </c>
      <c r="O15" s="162">
        <v>0</v>
      </c>
      <c r="P15" s="162">
        <v>0</v>
      </c>
      <c r="Q15" s="162">
        <v>0</v>
      </c>
      <c r="R15" s="162">
        <v>0</v>
      </c>
      <c r="S15" s="162">
        <v>0</v>
      </c>
      <c r="T15" s="162">
        <v>0</v>
      </c>
      <c r="U15" s="162">
        <v>0</v>
      </c>
      <c r="V15" s="162">
        <v>0</v>
      </c>
    </row>
    <row r="16" spans="1:22">
      <c r="A16" s="95">
        <v>10</v>
      </c>
      <c r="B16" s="110" t="s">
        <v>67</v>
      </c>
      <c r="C16" s="162">
        <v>0</v>
      </c>
      <c r="D16" s="162">
        <v>0</v>
      </c>
      <c r="E16" s="162">
        <v>0</v>
      </c>
      <c r="F16" s="162">
        <v>0</v>
      </c>
      <c r="G16" s="162">
        <v>0</v>
      </c>
      <c r="H16" s="162">
        <v>0</v>
      </c>
      <c r="I16" s="162">
        <v>0</v>
      </c>
      <c r="J16" s="162">
        <v>0</v>
      </c>
      <c r="K16" s="162">
        <v>0</v>
      </c>
      <c r="L16" s="162">
        <v>0</v>
      </c>
      <c r="M16" s="162">
        <v>0</v>
      </c>
      <c r="N16" s="162">
        <v>0</v>
      </c>
      <c r="O16" s="162">
        <v>0</v>
      </c>
      <c r="P16" s="162">
        <v>0</v>
      </c>
      <c r="Q16" s="162">
        <v>0</v>
      </c>
      <c r="R16" s="162">
        <v>0</v>
      </c>
      <c r="S16" s="162">
        <v>0</v>
      </c>
      <c r="T16" s="162">
        <v>0</v>
      </c>
      <c r="U16" s="162">
        <v>0</v>
      </c>
      <c r="V16" s="162">
        <v>0</v>
      </c>
    </row>
    <row r="17" spans="1:22">
      <c r="A17" s="95">
        <v>11</v>
      </c>
      <c r="B17" s="110" t="s">
        <v>68</v>
      </c>
      <c r="C17" s="162">
        <v>0</v>
      </c>
      <c r="D17" s="162">
        <v>0</v>
      </c>
      <c r="E17" s="162">
        <v>0</v>
      </c>
      <c r="F17" s="162">
        <v>0</v>
      </c>
      <c r="G17" s="162">
        <v>0</v>
      </c>
      <c r="H17" s="162">
        <v>0</v>
      </c>
      <c r="I17" s="162">
        <v>0</v>
      </c>
      <c r="J17" s="162">
        <v>0</v>
      </c>
      <c r="K17" s="162">
        <v>0</v>
      </c>
      <c r="L17" s="162">
        <v>0</v>
      </c>
      <c r="M17" s="162">
        <v>0</v>
      </c>
      <c r="N17" s="162">
        <v>0</v>
      </c>
      <c r="O17" s="162">
        <v>0</v>
      </c>
      <c r="P17" s="162">
        <v>0</v>
      </c>
      <c r="Q17" s="162">
        <v>0</v>
      </c>
      <c r="R17" s="162">
        <v>0</v>
      </c>
      <c r="S17" s="162">
        <v>0</v>
      </c>
      <c r="T17" s="162">
        <v>0</v>
      </c>
      <c r="U17" s="162">
        <v>0</v>
      </c>
      <c r="V17" s="162">
        <v>0</v>
      </c>
    </row>
    <row r="18" spans="1:22">
      <c r="A18" s="95">
        <v>12</v>
      </c>
      <c r="B18" s="110" t="s">
        <v>69</v>
      </c>
      <c r="C18" s="162">
        <v>0</v>
      </c>
      <c r="D18" s="162">
        <v>0</v>
      </c>
      <c r="E18" s="162">
        <v>0</v>
      </c>
      <c r="F18" s="162">
        <v>0</v>
      </c>
      <c r="G18" s="162">
        <v>0</v>
      </c>
      <c r="H18" s="162">
        <v>0</v>
      </c>
      <c r="I18" s="162">
        <v>0</v>
      </c>
      <c r="J18" s="162">
        <v>0</v>
      </c>
      <c r="K18" s="162">
        <v>0</v>
      </c>
      <c r="L18" s="162">
        <v>0</v>
      </c>
      <c r="M18" s="162">
        <v>0</v>
      </c>
      <c r="N18" s="162">
        <v>0</v>
      </c>
      <c r="O18" s="162">
        <v>0</v>
      </c>
      <c r="P18" s="162">
        <v>0</v>
      </c>
      <c r="Q18" s="162">
        <v>0</v>
      </c>
      <c r="R18" s="162">
        <v>0</v>
      </c>
      <c r="S18" s="162">
        <v>0</v>
      </c>
      <c r="T18" s="162">
        <v>0</v>
      </c>
      <c r="U18" s="162">
        <v>0</v>
      </c>
      <c r="V18" s="162">
        <v>0</v>
      </c>
    </row>
    <row r="19" spans="1:22">
      <c r="A19" s="95">
        <v>13</v>
      </c>
      <c r="B19" s="110" t="s">
        <v>70</v>
      </c>
      <c r="C19" s="162">
        <v>0</v>
      </c>
      <c r="D19" s="162">
        <v>0</v>
      </c>
      <c r="E19" s="162">
        <v>0</v>
      </c>
      <c r="F19" s="162">
        <v>0</v>
      </c>
      <c r="G19" s="162">
        <v>0</v>
      </c>
      <c r="H19" s="162">
        <v>0</v>
      </c>
      <c r="I19" s="162">
        <v>0</v>
      </c>
      <c r="J19" s="162">
        <v>0</v>
      </c>
      <c r="K19" s="162">
        <v>0</v>
      </c>
      <c r="L19" s="162">
        <v>0</v>
      </c>
      <c r="M19" s="162">
        <v>0</v>
      </c>
      <c r="N19" s="162">
        <v>0</v>
      </c>
      <c r="O19" s="162">
        <v>0</v>
      </c>
      <c r="P19" s="162">
        <v>0</v>
      </c>
      <c r="Q19" s="162">
        <v>0</v>
      </c>
      <c r="R19" s="162">
        <v>0</v>
      </c>
      <c r="S19" s="162">
        <v>0</v>
      </c>
      <c r="T19" s="162">
        <v>0</v>
      </c>
      <c r="U19" s="162">
        <v>0</v>
      </c>
      <c r="V19" s="162">
        <v>0</v>
      </c>
    </row>
    <row r="20" spans="1:22">
      <c r="A20" s="95">
        <v>14</v>
      </c>
      <c r="B20" s="110" t="s">
        <v>154</v>
      </c>
      <c r="C20" s="162">
        <v>0</v>
      </c>
      <c r="D20" s="162">
        <v>0</v>
      </c>
      <c r="E20" s="162">
        <v>0</v>
      </c>
      <c r="F20" s="162">
        <v>0</v>
      </c>
      <c r="G20" s="162">
        <v>0</v>
      </c>
      <c r="H20" s="162">
        <v>0</v>
      </c>
      <c r="I20" s="162">
        <v>0</v>
      </c>
      <c r="J20" s="162">
        <v>0</v>
      </c>
      <c r="K20" s="162">
        <v>0</v>
      </c>
      <c r="L20" s="162">
        <v>0</v>
      </c>
      <c r="M20" s="162">
        <v>0</v>
      </c>
      <c r="N20" s="162">
        <v>0</v>
      </c>
      <c r="O20" s="162">
        <v>0</v>
      </c>
      <c r="P20" s="162">
        <v>0</v>
      </c>
      <c r="Q20" s="162">
        <v>0</v>
      </c>
      <c r="R20" s="162">
        <v>0</v>
      </c>
      <c r="S20" s="162">
        <v>0</v>
      </c>
      <c r="T20" s="162">
        <v>0</v>
      </c>
      <c r="U20" s="162">
        <v>0</v>
      </c>
      <c r="V20" s="162">
        <v>0</v>
      </c>
    </row>
    <row r="21" spans="1:22" ht="14.4" thickBot="1">
      <c r="A21" s="55"/>
      <c r="B21" s="56" t="s">
        <v>66</v>
      </c>
      <c r="C21" s="162">
        <v>0</v>
      </c>
      <c r="D21" s="162">
        <v>24067843.6182</v>
      </c>
      <c r="E21" s="162">
        <v>0</v>
      </c>
      <c r="F21" s="162">
        <v>0</v>
      </c>
      <c r="G21" s="162">
        <v>0</v>
      </c>
      <c r="H21" s="162">
        <v>0</v>
      </c>
      <c r="I21" s="162">
        <v>0</v>
      </c>
      <c r="J21" s="162">
        <v>0</v>
      </c>
      <c r="K21" s="162">
        <v>0</v>
      </c>
      <c r="L21" s="162">
        <v>0</v>
      </c>
      <c r="M21" s="162">
        <v>0</v>
      </c>
      <c r="N21" s="162">
        <v>0</v>
      </c>
      <c r="O21" s="162">
        <v>0</v>
      </c>
      <c r="P21" s="162">
        <v>0</v>
      </c>
      <c r="Q21" s="162">
        <v>0</v>
      </c>
      <c r="R21" s="162">
        <v>0</v>
      </c>
      <c r="S21" s="162">
        <v>0</v>
      </c>
      <c r="T21" s="162">
        <v>21320146.716400001</v>
      </c>
      <c r="U21" s="162">
        <v>2747696.9017999996</v>
      </c>
      <c r="V21" s="162">
        <v>24067843.6182</v>
      </c>
    </row>
    <row r="24" spans="1:22">
      <c r="C24" s="33"/>
      <c r="D24" s="33"/>
      <c r="E24" s="33"/>
    </row>
    <row r="25" spans="1:22">
      <c r="A25" s="29"/>
      <c r="B25" s="29"/>
      <c r="D25" s="33"/>
      <c r="E25" s="33"/>
    </row>
    <row r="26" spans="1:22">
      <c r="A26" s="29"/>
      <c r="B26" s="49"/>
      <c r="D26" s="33"/>
      <c r="E26" s="33"/>
    </row>
    <row r="27" spans="1:22">
      <c r="A27" s="29"/>
      <c r="B27" s="29"/>
      <c r="D27" s="33"/>
      <c r="E27" s="33"/>
    </row>
    <row r="28" spans="1:22">
      <c r="A28" s="29"/>
      <c r="B28" s="49"/>
      <c r="D28" s="33"/>
      <c r="E28" s="3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C8" activePane="bottomRight" state="frozen"/>
      <selection activeCell="B36" sqref="B36:C36"/>
      <selection pane="topRight" activeCell="B36" sqref="B36:C36"/>
      <selection pane="bottomLeft" activeCell="B36" sqref="B36:C36"/>
      <selection pane="bottomRight" activeCell="R8" sqref="R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108</v>
      </c>
      <c r="B1" s="1" t="str">
        <f>Info!C2</f>
        <v>სს ტერაბანკი</v>
      </c>
    </row>
    <row r="2" spans="1:9">
      <c r="A2" s="1" t="s">
        <v>109</v>
      </c>
      <c r="B2" s="295">
        <f>'1. key ratios'!B2</f>
        <v>45657</v>
      </c>
    </row>
    <row r="4" spans="1:9" ht="14.4" thickBot="1">
      <c r="A4" s="1" t="s">
        <v>261</v>
      </c>
      <c r="B4" s="23" t="s">
        <v>296</v>
      </c>
    </row>
    <row r="5" spans="1:9">
      <c r="A5" s="53"/>
      <c r="B5" s="93"/>
      <c r="C5" s="97" t="s">
        <v>0</v>
      </c>
      <c r="D5" s="97" t="s">
        <v>1</v>
      </c>
      <c r="E5" s="97" t="s">
        <v>2</v>
      </c>
      <c r="F5" s="97" t="s">
        <v>3</v>
      </c>
      <c r="G5" s="168" t="s">
        <v>4</v>
      </c>
      <c r="H5" s="98" t="s">
        <v>5</v>
      </c>
      <c r="I5" s="18"/>
    </row>
    <row r="6" spans="1:9" ht="15" customHeight="1">
      <c r="A6" s="92"/>
      <c r="B6" s="16"/>
      <c r="C6" s="680" t="s">
        <v>288</v>
      </c>
      <c r="D6" s="691" t="s">
        <v>309</v>
      </c>
      <c r="E6" s="692"/>
      <c r="F6" s="680" t="s">
        <v>315</v>
      </c>
      <c r="G6" s="680" t="s">
        <v>316</v>
      </c>
      <c r="H6" s="689" t="s">
        <v>290</v>
      </c>
      <c r="I6" s="18"/>
    </row>
    <row r="7" spans="1:9" ht="69">
      <c r="A7" s="92"/>
      <c r="B7" s="16"/>
      <c r="C7" s="681"/>
      <c r="D7" s="169" t="s">
        <v>291</v>
      </c>
      <c r="E7" s="169" t="s">
        <v>289</v>
      </c>
      <c r="F7" s="681"/>
      <c r="G7" s="681"/>
      <c r="H7" s="690"/>
      <c r="I7" s="18"/>
    </row>
    <row r="8" spans="1:9">
      <c r="A8" s="45">
        <v>1</v>
      </c>
      <c r="B8" s="110" t="s">
        <v>134</v>
      </c>
      <c r="C8" s="161">
        <v>316044663.79089129</v>
      </c>
      <c r="D8" s="161">
        <v>0</v>
      </c>
      <c r="E8" s="161">
        <v>0</v>
      </c>
      <c r="F8" s="161">
        <v>143289087.00999999</v>
      </c>
      <c r="G8" s="161">
        <v>143289087.00999999</v>
      </c>
      <c r="H8" s="547">
        <v>0.45338239630840976</v>
      </c>
    </row>
    <row r="9" spans="1:9" ht="15" customHeight="1">
      <c r="A9" s="45">
        <v>2</v>
      </c>
      <c r="B9" s="110" t="s">
        <v>135</v>
      </c>
      <c r="C9" s="161">
        <v>0</v>
      </c>
      <c r="D9" s="161">
        <v>0</v>
      </c>
      <c r="E9" s="161">
        <v>0</v>
      </c>
      <c r="F9" s="161">
        <v>0</v>
      </c>
      <c r="G9" s="161">
        <v>0</v>
      </c>
      <c r="H9" s="547" t="s">
        <v>1029</v>
      </c>
    </row>
    <row r="10" spans="1:9">
      <c r="A10" s="45">
        <v>3</v>
      </c>
      <c r="B10" s="110" t="s">
        <v>136</v>
      </c>
      <c r="C10" s="161">
        <v>0</v>
      </c>
      <c r="D10" s="161">
        <v>0</v>
      </c>
      <c r="E10" s="161">
        <v>0</v>
      </c>
      <c r="F10" s="161">
        <v>0</v>
      </c>
      <c r="G10" s="161">
        <v>0</v>
      </c>
      <c r="H10" s="547" t="s">
        <v>1029</v>
      </c>
    </row>
    <row r="11" spans="1:9">
      <c r="A11" s="45">
        <v>4</v>
      </c>
      <c r="B11" s="110" t="s">
        <v>137</v>
      </c>
      <c r="C11" s="161">
        <v>0</v>
      </c>
      <c r="D11" s="161">
        <v>0</v>
      </c>
      <c r="E11" s="161">
        <v>0</v>
      </c>
      <c r="F11" s="161">
        <v>0</v>
      </c>
      <c r="G11" s="161">
        <v>0</v>
      </c>
      <c r="H11" s="547" t="s">
        <v>1029</v>
      </c>
    </row>
    <row r="12" spans="1:9">
      <c r="A12" s="45">
        <v>5</v>
      </c>
      <c r="B12" s="110" t="s">
        <v>946</v>
      </c>
      <c r="C12" s="161">
        <v>0</v>
      </c>
      <c r="D12" s="161">
        <v>0</v>
      </c>
      <c r="E12" s="161">
        <v>0</v>
      </c>
      <c r="F12" s="161">
        <v>0</v>
      </c>
      <c r="G12" s="161">
        <v>0</v>
      </c>
      <c r="H12" s="547" t="s">
        <v>1029</v>
      </c>
    </row>
    <row r="13" spans="1:9">
      <c r="A13" s="45">
        <v>6</v>
      </c>
      <c r="B13" s="110" t="s">
        <v>138</v>
      </c>
      <c r="C13" s="161">
        <v>44574028.910000004</v>
      </c>
      <c r="D13" s="161">
        <v>0</v>
      </c>
      <c r="E13" s="161">
        <v>0</v>
      </c>
      <c r="F13" s="161">
        <v>17337314.364</v>
      </c>
      <c r="G13" s="161">
        <v>17337314.364</v>
      </c>
      <c r="H13" s="547">
        <v>0.38895551485834934</v>
      </c>
    </row>
    <row r="14" spans="1:9">
      <c r="A14" s="45">
        <v>7</v>
      </c>
      <c r="B14" s="110" t="s">
        <v>71</v>
      </c>
      <c r="C14" s="161">
        <v>616634442.57508779</v>
      </c>
      <c r="D14" s="161">
        <v>75067010.529584914</v>
      </c>
      <c r="E14" s="161">
        <v>38100203.644772463</v>
      </c>
      <c r="F14" s="161">
        <v>654734646.2198602</v>
      </c>
      <c r="G14" s="161">
        <v>634961067.25546014</v>
      </c>
      <c r="H14" s="547">
        <v>0.96979909482633353</v>
      </c>
    </row>
    <row r="15" spans="1:9">
      <c r="A15" s="45">
        <v>8</v>
      </c>
      <c r="B15" s="110" t="s">
        <v>72</v>
      </c>
      <c r="C15" s="161">
        <v>665793607.714643</v>
      </c>
      <c r="D15" s="161">
        <v>32361437.339113686</v>
      </c>
      <c r="E15" s="161">
        <v>14091545.216519093</v>
      </c>
      <c r="F15" s="161">
        <v>509913864.69837159</v>
      </c>
      <c r="G15" s="161">
        <v>505619600.04457158</v>
      </c>
      <c r="H15" s="547">
        <v>0.74368383816695172</v>
      </c>
    </row>
    <row r="16" spans="1:9">
      <c r="A16" s="45">
        <v>9</v>
      </c>
      <c r="B16" s="110" t="s">
        <v>947</v>
      </c>
      <c r="C16" s="161">
        <v>132752495.38762262</v>
      </c>
      <c r="D16" s="161">
        <v>1767660.7579999997</v>
      </c>
      <c r="E16" s="161">
        <v>886344.70109999983</v>
      </c>
      <c r="F16" s="161">
        <v>46773594.03105291</v>
      </c>
      <c r="G16" s="161">
        <v>46773594.03105291</v>
      </c>
      <c r="H16" s="547">
        <v>0.34999999999999992</v>
      </c>
    </row>
    <row r="17" spans="1:8">
      <c r="A17" s="45">
        <v>10</v>
      </c>
      <c r="B17" s="110" t="s">
        <v>67</v>
      </c>
      <c r="C17" s="161">
        <v>22269325.787149005</v>
      </c>
      <c r="D17" s="161">
        <v>0</v>
      </c>
      <c r="E17" s="161">
        <v>0</v>
      </c>
      <c r="F17" s="161">
        <v>33403988.680723507</v>
      </c>
      <c r="G17" s="161">
        <v>33403988.680723507</v>
      </c>
      <c r="H17" s="547">
        <v>1.5</v>
      </c>
    </row>
    <row r="18" spans="1:8">
      <c r="A18" s="45">
        <v>11</v>
      </c>
      <c r="B18" s="110" t="s">
        <v>68</v>
      </c>
      <c r="C18" s="161">
        <v>0</v>
      </c>
      <c r="D18" s="161">
        <v>0</v>
      </c>
      <c r="E18" s="161">
        <v>0</v>
      </c>
      <c r="F18" s="161">
        <v>0</v>
      </c>
      <c r="G18" s="161">
        <v>0</v>
      </c>
      <c r="H18" s="547" t="s">
        <v>1029</v>
      </c>
    </row>
    <row r="19" spans="1:8">
      <c r="A19" s="45">
        <v>12</v>
      </c>
      <c r="B19" s="110" t="s">
        <v>69</v>
      </c>
      <c r="C19" s="161">
        <v>0</v>
      </c>
      <c r="D19" s="161">
        <v>0</v>
      </c>
      <c r="E19" s="161">
        <v>0</v>
      </c>
      <c r="F19" s="161">
        <v>0</v>
      </c>
      <c r="G19" s="161">
        <v>0</v>
      </c>
      <c r="H19" s="547" t="s">
        <v>1029</v>
      </c>
    </row>
    <row r="20" spans="1:8">
      <c r="A20" s="45">
        <v>13</v>
      </c>
      <c r="B20" s="110" t="s">
        <v>70</v>
      </c>
      <c r="C20" s="161">
        <v>0</v>
      </c>
      <c r="D20" s="161">
        <v>0</v>
      </c>
      <c r="E20" s="161">
        <v>0</v>
      </c>
      <c r="F20" s="161">
        <v>0</v>
      </c>
      <c r="G20" s="161">
        <v>0</v>
      </c>
      <c r="H20" s="547" t="s">
        <v>1029</v>
      </c>
    </row>
    <row r="21" spans="1:8">
      <c r="A21" s="45">
        <v>14</v>
      </c>
      <c r="B21" s="110" t="s">
        <v>154</v>
      </c>
      <c r="C21" s="161">
        <v>132886236.44297758</v>
      </c>
      <c r="D21" s="161">
        <v>0</v>
      </c>
      <c r="E21" s="161">
        <v>0</v>
      </c>
      <c r="F21" s="161">
        <v>76995161.290977597</v>
      </c>
      <c r="G21" s="161">
        <v>76995161.290977597</v>
      </c>
      <c r="H21" s="547">
        <v>0.57940659132156824</v>
      </c>
    </row>
    <row r="22" spans="1:8" ht="14.4" thickBot="1">
      <c r="A22" s="94"/>
      <c r="B22" s="99" t="s">
        <v>66</v>
      </c>
      <c r="C22" s="161">
        <v>1930954800.6083713</v>
      </c>
      <c r="D22" s="161">
        <v>109196108.6266986</v>
      </c>
      <c r="E22" s="161">
        <v>53078093.562391557</v>
      </c>
      <c r="F22" s="161">
        <v>1482447656.2949858</v>
      </c>
      <c r="G22" s="161">
        <v>1458379812.6767855</v>
      </c>
      <c r="H22" s="547">
        <v>0.73505828303634213</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108</v>
      </c>
      <c r="B1" s="1" t="str">
        <f>Info!C2</f>
        <v>სს ტერაბანკი</v>
      </c>
    </row>
    <row r="2" spans="1:11">
      <c r="A2" s="1" t="s">
        <v>109</v>
      </c>
      <c r="B2" s="295">
        <f>'1. key ratios'!B2</f>
        <v>45657</v>
      </c>
    </row>
    <row r="4" spans="1:11" ht="14.4" thickBot="1">
      <c r="A4" s="1" t="s">
        <v>352</v>
      </c>
      <c r="B4" s="23" t="s">
        <v>351</v>
      </c>
    </row>
    <row r="5" spans="1:11" ht="30" customHeight="1">
      <c r="A5" s="696"/>
      <c r="B5" s="697"/>
      <c r="C5" s="694" t="s">
        <v>384</v>
      </c>
      <c r="D5" s="694"/>
      <c r="E5" s="694"/>
      <c r="F5" s="694" t="s">
        <v>385</v>
      </c>
      <c r="G5" s="694"/>
      <c r="H5" s="694"/>
      <c r="I5" s="694" t="s">
        <v>386</v>
      </c>
      <c r="J5" s="694"/>
      <c r="K5" s="695"/>
    </row>
    <row r="6" spans="1:11">
      <c r="A6" s="195"/>
      <c r="B6" s="196"/>
      <c r="C6" s="197" t="s">
        <v>26</v>
      </c>
      <c r="D6" s="197" t="s">
        <v>90</v>
      </c>
      <c r="E6" s="197" t="s">
        <v>66</v>
      </c>
      <c r="F6" s="197" t="s">
        <v>26</v>
      </c>
      <c r="G6" s="197" t="s">
        <v>90</v>
      </c>
      <c r="H6" s="197" t="s">
        <v>66</v>
      </c>
      <c r="I6" s="197" t="s">
        <v>26</v>
      </c>
      <c r="J6" s="197" t="s">
        <v>90</v>
      </c>
      <c r="K6" s="198" t="s">
        <v>66</v>
      </c>
    </row>
    <row r="7" spans="1:11">
      <c r="A7" s="199" t="s">
        <v>322</v>
      </c>
      <c r="B7" s="194"/>
      <c r="C7" s="194"/>
      <c r="D7" s="194"/>
      <c r="E7" s="194"/>
      <c r="F7" s="194"/>
      <c r="G7" s="194"/>
      <c r="H7" s="194"/>
      <c r="I7" s="194"/>
      <c r="J7" s="194"/>
      <c r="K7" s="200"/>
    </row>
    <row r="8" spans="1:11">
      <c r="A8" s="193">
        <v>1</v>
      </c>
      <c r="B8" s="176" t="s">
        <v>322</v>
      </c>
      <c r="C8" s="174"/>
      <c r="D8" s="174"/>
      <c r="E8" s="174"/>
      <c r="F8" s="177">
        <v>189690693.57042423</v>
      </c>
      <c r="G8" s="177">
        <v>178237337.52336943</v>
      </c>
      <c r="H8" s="177">
        <v>367928031.09379369</v>
      </c>
      <c r="I8" s="177">
        <v>179322949.00662121</v>
      </c>
      <c r="J8" s="177">
        <v>138209167.86442423</v>
      </c>
      <c r="K8" s="177">
        <v>317532116.87104547</v>
      </c>
    </row>
    <row r="9" spans="1:11">
      <c r="A9" s="199" t="s">
        <v>323</v>
      </c>
      <c r="B9" s="194"/>
      <c r="C9" s="194"/>
      <c r="D9" s="194"/>
      <c r="E9" s="194"/>
      <c r="F9" s="194"/>
      <c r="G9" s="194"/>
      <c r="H9" s="194"/>
      <c r="I9" s="194"/>
      <c r="J9" s="194"/>
      <c r="K9" s="200"/>
    </row>
    <row r="10" spans="1:11">
      <c r="A10" s="201">
        <v>2</v>
      </c>
      <c r="B10" s="178" t="s">
        <v>324</v>
      </c>
      <c r="C10" s="178">
        <v>158118371.20080605</v>
      </c>
      <c r="D10" s="178">
        <v>313551732.11645752</v>
      </c>
      <c r="E10" s="178">
        <v>471670103.3172636</v>
      </c>
      <c r="F10" s="178">
        <v>24424975.313122369</v>
      </c>
      <c r="G10" s="178">
        <v>60572561.937354848</v>
      </c>
      <c r="H10" s="178">
        <v>84997537.250477225</v>
      </c>
      <c r="I10" s="178">
        <v>5245351.1109160082</v>
      </c>
      <c r="J10" s="178">
        <v>11632602.972331617</v>
      </c>
      <c r="K10" s="178">
        <v>16877954.083247624</v>
      </c>
    </row>
    <row r="11" spans="1:11">
      <c r="A11" s="201">
        <v>3</v>
      </c>
      <c r="B11" s="178" t="s">
        <v>325</v>
      </c>
      <c r="C11" s="178">
        <v>555382932.8165102</v>
      </c>
      <c r="D11" s="558">
        <v>444558784.66694385</v>
      </c>
      <c r="E11" s="178">
        <v>999941717.48345399</v>
      </c>
      <c r="F11" s="178">
        <v>160668110.1818423</v>
      </c>
      <c r="G11" s="178">
        <v>65723157.014252543</v>
      </c>
      <c r="H11" s="178">
        <v>226391267.19609484</v>
      </c>
      <c r="I11" s="178">
        <v>135223199.75670508</v>
      </c>
      <c r="J11" s="178">
        <v>55019439.682472721</v>
      </c>
      <c r="K11" s="178">
        <v>190242639.43917781</v>
      </c>
    </row>
    <row r="12" spans="1:11">
      <c r="A12" s="201">
        <v>4</v>
      </c>
      <c r="B12" s="178" t="s">
        <v>326</v>
      </c>
      <c r="C12" s="178">
        <v>39141414.141414143</v>
      </c>
      <c r="D12" s="178">
        <v>0</v>
      </c>
      <c r="E12" s="178">
        <v>39141414.141414143</v>
      </c>
      <c r="F12" s="178">
        <v>0</v>
      </c>
      <c r="G12" s="178">
        <v>0</v>
      </c>
      <c r="H12" s="178">
        <v>0</v>
      </c>
      <c r="I12" s="178">
        <v>0</v>
      </c>
      <c r="J12" s="178">
        <v>0</v>
      </c>
      <c r="K12" s="178">
        <v>0</v>
      </c>
    </row>
    <row r="13" spans="1:11">
      <c r="A13" s="201">
        <v>5</v>
      </c>
      <c r="B13" s="178" t="s">
        <v>327</v>
      </c>
      <c r="C13" s="178">
        <v>53261177.802909091</v>
      </c>
      <c r="D13" s="178">
        <v>104318638.64098212</v>
      </c>
      <c r="E13" s="178">
        <v>157579816.44389123</v>
      </c>
      <c r="F13" s="178">
        <v>10076664.934424145</v>
      </c>
      <c r="G13" s="178">
        <v>40461404.546750516</v>
      </c>
      <c r="H13" s="178">
        <v>50538069.481174663</v>
      </c>
      <c r="I13" s="178">
        <v>4971519.421233587</v>
      </c>
      <c r="J13" s="178">
        <v>34214232.259741619</v>
      </c>
      <c r="K13" s="178">
        <v>39185751.680975206</v>
      </c>
    </row>
    <row r="14" spans="1:11">
      <c r="A14" s="201">
        <v>6</v>
      </c>
      <c r="B14" s="178" t="s">
        <v>342</v>
      </c>
      <c r="C14" s="178">
        <v>23035091.407919187</v>
      </c>
      <c r="D14" s="178">
        <v>12110721.767454542</v>
      </c>
      <c r="E14" s="178">
        <v>35145813.175373733</v>
      </c>
      <c r="F14" s="178">
        <v>0</v>
      </c>
      <c r="G14" s="178">
        <v>0</v>
      </c>
      <c r="H14" s="178">
        <v>0</v>
      </c>
      <c r="I14" s="178">
        <v>0</v>
      </c>
      <c r="J14" s="178">
        <v>0</v>
      </c>
      <c r="K14" s="178">
        <v>0</v>
      </c>
    </row>
    <row r="15" spans="1:11">
      <c r="A15" s="201">
        <v>7</v>
      </c>
      <c r="B15" s="178" t="s">
        <v>329</v>
      </c>
      <c r="C15" s="178">
        <v>18750627.363444399</v>
      </c>
      <c r="D15" s="178">
        <v>4281302.9343974246</v>
      </c>
      <c r="E15" s="178">
        <v>23031930.297841825</v>
      </c>
      <c r="F15" s="178">
        <v>12114910.385611113</v>
      </c>
      <c r="G15" s="178">
        <v>2614444.4405994443</v>
      </c>
      <c r="H15" s="178">
        <v>14729354.826210558</v>
      </c>
      <c r="I15" s="178">
        <v>12114910.385611113</v>
      </c>
      <c r="J15" s="178">
        <v>2614444.4405994443</v>
      </c>
      <c r="K15" s="178">
        <v>14729354.826210558</v>
      </c>
    </row>
    <row r="16" spans="1:11">
      <c r="A16" s="201">
        <v>8</v>
      </c>
      <c r="B16" s="179" t="s">
        <v>330</v>
      </c>
      <c r="C16" s="178">
        <v>847689614.73300314</v>
      </c>
      <c r="D16" s="178">
        <v>878821180.12623549</v>
      </c>
      <c r="E16" s="178">
        <v>1726510794.8592386</v>
      </c>
      <c r="F16" s="178">
        <v>207284660.81499991</v>
      </c>
      <c r="G16" s="178">
        <v>169371567.93895733</v>
      </c>
      <c r="H16" s="178">
        <v>376656228.75395727</v>
      </c>
      <c r="I16" s="178">
        <v>157554980.67446581</v>
      </c>
      <c r="J16" s="178">
        <v>103480719.35514539</v>
      </c>
      <c r="K16" s="178">
        <v>261035700.0296112</v>
      </c>
    </row>
    <row r="17" spans="1:11">
      <c r="A17" s="199" t="s">
        <v>331</v>
      </c>
      <c r="B17" s="194"/>
      <c r="C17" s="178">
        <v>0</v>
      </c>
      <c r="D17" s="178">
        <v>0</v>
      </c>
      <c r="E17" s="178">
        <v>0</v>
      </c>
      <c r="F17" s="178">
        <v>0</v>
      </c>
      <c r="G17" s="178">
        <v>0</v>
      </c>
      <c r="H17" s="178">
        <v>0</v>
      </c>
      <c r="I17" s="178">
        <v>0</v>
      </c>
      <c r="J17" s="178">
        <v>0</v>
      </c>
      <c r="K17" s="178">
        <v>0</v>
      </c>
    </row>
    <row r="18" spans="1:11">
      <c r="A18" s="201">
        <v>9</v>
      </c>
      <c r="B18" s="178" t="s">
        <v>332</v>
      </c>
      <c r="C18" s="178">
        <v>0</v>
      </c>
      <c r="D18" s="178">
        <v>0</v>
      </c>
      <c r="E18" s="178">
        <v>0</v>
      </c>
      <c r="F18" s="178">
        <v>0</v>
      </c>
      <c r="G18" s="178">
        <v>0</v>
      </c>
      <c r="H18" s="178">
        <v>0</v>
      </c>
      <c r="I18" s="178">
        <v>0</v>
      </c>
      <c r="J18" s="178">
        <v>0</v>
      </c>
      <c r="K18" s="178">
        <v>0</v>
      </c>
    </row>
    <row r="19" spans="1:11">
      <c r="A19" s="201">
        <v>10</v>
      </c>
      <c r="B19" s="178" t="s">
        <v>333</v>
      </c>
      <c r="C19" s="178">
        <v>667433839.00028217</v>
      </c>
      <c r="D19" s="178">
        <v>611597868.10642219</v>
      </c>
      <c r="E19" s="178">
        <v>1279031707.1067042</v>
      </c>
      <c r="F19" s="178">
        <v>32803896.588189393</v>
      </c>
      <c r="G19" s="178">
        <v>7752887.2200126257</v>
      </c>
      <c r="H19" s="178">
        <v>40556783.808202021</v>
      </c>
      <c r="I19" s="178">
        <v>43171641.151992425</v>
      </c>
      <c r="J19" s="178">
        <v>47866210.141621672</v>
      </c>
      <c r="K19" s="178">
        <v>91037851.293614089</v>
      </c>
    </row>
    <row r="20" spans="1:11">
      <c r="A20" s="201">
        <v>11</v>
      </c>
      <c r="B20" s="178" t="s">
        <v>334</v>
      </c>
      <c r="C20" s="178">
        <v>61825462.714681819</v>
      </c>
      <c r="D20" s="178">
        <v>37378338.489764243</v>
      </c>
      <c r="E20" s="178">
        <v>99203801.204446062</v>
      </c>
      <c r="F20" s="178">
        <v>3488931.6157878786</v>
      </c>
      <c r="G20" s="178">
        <v>32382670.94851616</v>
      </c>
      <c r="H20" s="178">
        <v>35871602.564304039</v>
      </c>
      <c r="I20" s="178">
        <v>3488931.6157878786</v>
      </c>
      <c r="J20" s="178">
        <v>32382670.94851616</v>
      </c>
      <c r="K20" s="178">
        <v>35871602.564304039</v>
      </c>
    </row>
    <row r="21" spans="1:11" ht="14.4" thickBot="1">
      <c r="A21" s="144">
        <v>12</v>
      </c>
      <c r="B21" s="202" t="s">
        <v>335</v>
      </c>
      <c r="C21" s="178">
        <v>729259301.71496403</v>
      </c>
      <c r="D21" s="178">
        <v>648976206.5961864</v>
      </c>
      <c r="E21" s="178">
        <v>1378235508.3111506</v>
      </c>
      <c r="F21" s="178">
        <v>36292828.203977272</v>
      </c>
      <c r="G21" s="178">
        <v>40135558.168528788</v>
      </c>
      <c r="H21" s="178">
        <v>76428386.372506052</v>
      </c>
      <c r="I21" s="178">
        <v>46660572.767780304</v>
      </c>
      <c r="J21" s="178">
        <v>80248881.090137839</v>
      </c>
      <c r="K21" s="178">
        <v>126909453.85791814</v>
      </c>
    </row>
    <row r="22" spans="1:11" ht="38.25" customHeight="1" thickBot="1">
      <c r="A22" s="191"/>
      <c r="B22" s="192"/>
      <c r="C22" s="192"/>
      <c r="D22" s="192"/>
      <c r="E22" s="192"/>
      <c r="F22" s="693" t="s">
        <v>336</v>
      </c>
      <c r="G22" s="694"/>
      <c r="H22" s="694"/>
      <c r="I22" s="693" t="s">
        <v>337</v>
      </c>
      <c r="J22" s="694"/>
      <c r="K22" s="695"/>
    </row>
    <row r="23" spans="1:11" ht="14.4" thickBot="1">
      <c r="A23" s="184">
        <v>13</v>
      </c>
      <c r="B23" s="180" t="s">
        <v>322</v>
      </c>
      <c r="C23" s="190"/>
      <c r="D23" s="190"/>
      <c r="E23" s="190"/>
      <c r="F23" s="181">
        <v>189690693.57042423</v>
      </c>
      <c r="G23" s="181">
        <v>178237337.52336943</v>
      </c>
      <c r="H23" s="181">
        <v>367928031.09379369</v>
      </c>
      <c r="I23" s="181">
        <v>179322949.00662121</v>
      </c>
      <c r="J23" s="181">
        <v>138209167.86442423</v>
      </c>
      <c r="K23" s="181">
        <v>317532116.87104547</v>
      </c>
    </row>
    <row r="24" spans="1:11" ht="14.4" thickBot="1">
      <c r="A24" s="185">
        <v>14</v>
      </c>
      <c r="B24" s="182" t="s">
        <v>338</v>
      </c>
      <c r="C24" s="203"/>
      <c r="D24" s="188"/>
      <c r="E24" s="189"/>
      <c r="F24" s="181">
        <v>170991832.61102265</v>
      </c>
      <c r="G24" s="181">
        <v>129236009.77042854</v>
      </c>
      <c r="H24" s="181">
        <v>300227842.38145125</v>
      </c>
      <c r="I24" s="181">
        <v>110894407.9066855</v>
      </c>
      <c r="J24" s="181">
        <v>25870179.838786349</v>
      </c>
      <c r="K24" s="181">
        <v>134126246.17169306</v>
      </c>
    </row>
    <row r="25" spans="1:11" ht="14.4" thickBot="1">
      <c r="A25" s="186">
        <v>15</v>
      </c>
      <c r="B25" s="183" t="s">
        <v>339</v>
      </c>
      <c r="C25" s="187"/>
      <c r="D25" s="187"/>
      <c r="E25" s="187"/>
      <c r="F25" s="548">
        <v>1.109355287172916</v>
      </c>
      <c r="G25" s="548">
        <v>1.379161565263316</v>
      </c>
      <c r="H25" s="548">
        <v>1.2254960371940677</v>
      </c>
      <c r="I25" s="548">
        <v>1.61706034047737</v>
      </c>
      <c r="J25" s="548">
        <v>5.3424123344210992</v>
      </c>
      <c r="K25" s="548">
        <v>2.367412239842881</v>
      </c>
    </row>
    <row r="28" spans="1:11" ht="41.4">
      <c r="B28" s="17"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N22"/>
  <sheetViews>
    <sheetView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1" bestFit="1" customWidth="1"/>
    <col min="2" max="2" width="95" style="31" customWidth="1"/>
    <col min="3" max="3" width="12.5546875" style="31" bestFit="1" customWidth="1"/>
    <col min="4" max="4" width="10" style="31" bestFit="1" customWidth="1"/>
    <col min="5" max="5" width="18.33203125" style="31" bestFit="1" customWidth="1"/>
    <col min="6" max="13" width="10.6640625" style="31" customWidth="1"/>
    <col min="14" max="14" width="31" style="31" bestFit="1" customWidth="1"/>
    <col min="15" max="16384" width="9.109375" style="8"/>
  </cols>
  <sheetData>
    <row r="1" spans="1:14">
      <c r="A1" s="1" t="s">
        <v>108</v>
      </c>
      <c r="B1" s="31" t="str">
        <f>Info!C2</f>
        <v>სს ტერაბანკი</v>
      </c>
    </row>
    <row r="2" spans="1:14" ht="14.25" customHeight="1">
      <c r="A2" s="31" t="s">
        <v>109</v>
      </c>
      <c r="B2" s="295">
        <f>'1. key ratios'!B2</f>
        <v>45657</v>
      </c>
    </row>
    <row r="3" spans="1:14" ht="14.25" customHeight="1"/>
    <row r="4" spans="1:14" ht="14.4" thickBot="1">
      <c r="A4" s="1" t="s">
        <v>262</v>
      </c>
      <c r="B4" s="47" t="s">
        <v>74</v>
      </c>
    </row>
    <row r="5" spans="1:14" s="19" customFormat="1">
      <c r="A5" s="106"/>
      <c r="B5" s="107"/>
      <c r="C5" s="108" t="s">
        <v>0</v>
      </c>
      <c r="D5" s="108" t="s">
        <v>1</v>
      </c>
      <c r="E5" s="108" t="s">
        <v>2</v>
      </c>
      <c r="F5" s="108" t="s">
        <v>3</v>
      </c>
      <c r="G5" s="108" t="s">
        <v>4</v>
      </c>
      <c r="H5" s="108" t="s">
        <v>5</v>
      </c>
      <c r="I5" s="108" t="s">
        <v>145</v>
      </c>
      <c r="J5" s="108" t="s">
        <v>146</v>
      </c>
      <c r="K5" s="108" t="s">
        <v>147</v>
      </c>
      <c r="L5" s="108" t="s">
        <v>148</v>
      </c>
      <c r="M5" s="108" t="s">
        <v>149</v>
      </c>
      <c r="N5" s="109" t="s">
        <v>150</v>
      </c>
    </row>
    <row r="6" spans="1:14" ht="41.4">
      <c r="A6" s="100"/>
      <c r="B6" s="57"/>
      <c r="C6" s="58" t="s">
        <v>84</v>
      </c>
      <c r="D6" s="59" t="s">
        <v>73</v>
      </c>
      <c r="E6" s="60" t="s">
        <v>83</v>
      </c>
      <c r="F6" s="61">
        <v>0</v>
      </c>
      <c r="G6" s="61">
        <v>0.2</v>
      </c>
      <c r="H6" s="61">
        <v>0.35</v>
      </c>
      <c r="I6" s="61">
        <v>0.5</v>
      </c>
      <c r="J6" s="61">
        <v>0.75</v>
      </c>
      <c r="K6" s="61">
        <v>1</v>
      </c>
      <c r="L6" s="61">
        <v>1.5</v>
      </c>
      <c r="M6" s="61">
        <v>2.5</v>
      </c>
      <c r="N6" s="101" t="s">
        <v>74</v>
      </c>
    </row>
    <row r="7" spans="1:14">
      <c r="A7" s="102">
        <v>1</v>
      </c>
      <c r="B7" s="62" t="s">
        <v>75</v>
      </c>
      <c r="C7" s="163">
        <v>67257320</v>
      </c>
      <c r="D7" s="57"/>
      <c r="E7" s="164">
        <v>1345146.4000000001</v>
      </c>
      <c r="F7" s="164">
        <v>0</v>
      </c>
      <c r="G7" s="164">
        <v>0</v>
      </c>
      <c r="H7" s="164">
        <v>0</v>
      </c>
      <c r="I7" s="164">
        <v>0</v>
      </c>
      <c r="J7" s="164">
        <v>0</v>
      </c>
      <c r="K7" s="164">
        <v>1345146.4000000001</v>
      </c>
      <c r="L7" s="164">
        <v>0</v>
      </c>
      <c r="M7" s="164">
        <v>0</v>
      </c>
      <c r="N7" s="164">
        <v>1345146.4000000001</v>
      </c>
    </row>
    <row r="8" spans="1:14">
      <c r="A8" s="102">
        <v>1.1000000000000001</v>
      </c>
      <c r="B8" s="63" t="s">
        <v>76</v>
      </c>
      <c r="C8" s="163">
        <v>67257320</v>
      </c>
      <c r="D8" s="64">
        <v>0.02</v>
      </c>
      <c r="E8" s="164">
        <v>1345146.4000000001</v>
      </c>
      <c r="F8" s="165">
        <v>0</v>
      </c>
      <c r="G8" s="165">
        <v>0</v>
      </c>
      <c r="H8" s="165">
        <v>0</v>
      </c>
      <c r="I8" s="165">
        <v>0</v>
      </c>
      <c r="J8" s="165">
        <v>0</v>
      </c>
      <c r="K8" s="165">
        <v>1345146.4000000001</v>
      </c>
      <c r="L8" s="165">
        <v>0</v>
      </c>
      <c r="M8" s="165">
        <v>0</v>
      </c>
      <c r="N8" s="164">
        <v>1345146.4000000001</v>
      </c>
    </row>
    <row r="9" spans="1:14">
      <c r="A9" s="102">
        <v>1.2</v>
      </c>
      <c r="B9" s="63" t="s">
        <v>77</v>
      </c>
      <c r="C9" s="163">
        <v>0</v>
      </c>
      <c r="D9" s="64">
        <v>0.05</v>
      </c>
      <c r="E9" s="164">
        <v>0</v>
      </c>
      <c r="F9" s="165">
        <v>0</v>
      </c>
      <c r="G9" s="165">
        <v>0</v>
      </c>
      <c r="H9" s="165">
        <v>0</v>
      </c>
      <c r="I9" s="165">
        <v>0</v>
      </c>
      <c r="J9" s="165">
        <v>0</v>
      </c>
      <c r="K9" s="165">
        <v>0</v>
      </c>
      <c r="L9" s="165">
        <v>0</v>
      </c>
      <c r="M9" s="165">
        <v>0</v>
      </c>
      <c r="N9" s="164">
        <v>0</v>
      </c>
    </row>
    <row r="10" spans="1:14">
      <c r="A10" s="102">
        <v>1.3</v>
      </c>
      <c r="B10" s="63" t="s">
        <v>78</v>
      </c>
      <c r="C10" s="163">
        <v>0</v>
      </c>
      <c r="D10" s="64">
        <v>0.08</v>
      </c>
      <c r="E10" s="164">
        <v>0</v>
      </c>
      <c r="F10" s="165">
        <v>0</v>
      </c>
      <c r="G10" s="165">
        <v>0</v>
      </c>
      <c r="H10" s="165">
        <v>0</v>
      </c>
      <c r="I10" s="165">
        <v>0</v>
      </c>
      <c r="J10" s="165">
        <v>0</v>
      </c>
      <c r="K10" s="165">
        <v>0</v>
      </c>
      <c r="L10" s="165">
        <v>0</v>
      </c>
      <c r="M10" s="165">
        <v>0</v>
      </c>
      <c r="N10" s="164">
        <v>0</v>
      </c>
    </row>
    <row r="11" spans="1:14">
      <c r="A11" s="102">
        <v>1.4</v>
      </c>
      <c r="B11" s="63" t="s">
        <v>79</v>
      </c>
      <c r="C11" s="163">
        <v>0</v>
      </c>
      <c r="D11" s="64">
        <v>0.11</v>
      </c>
      <c r="E11" s="164">
        <v>0</v>
      </c>
      <c r="F11" s="165">
        <v>0</v>
      </c>
      <c r="G11" s="165">
        <v>0</v>
      </c>
      <c r="H11" s="165">
        <v>0</v>
      </c>
      <c r="I11" s="165">
        <v>0</v>
      </c>
      <c r="J11" s="165">
        <v>0</v>
      </c>
      <c r="K11" s="165">
        <v>0</v>
      </c>
      <c r="L11" s="165">
        <v>0</v>
      </c>
      <c r="M11" s="165">
        <v>0</v>
      </c>
      <c r="N11" s="164">
        <v>0</v>
      </c>
    </row>
    <row r="12" spans="1:14">
      <c r="A12" s="102">
        <v>1.5</v>
      </c>
      <c r="B12" s="63" t="s">
        <v>80</v>
      </c>
      <c r="C12" s="163">
        <v>0</v>
      </c>
      <c r="D12" s="64">
        <v>0.14000000000000001</v>
      </c>
      <c r="E12" s="164">
        <v>0</v>
      </c>
      <c r="F12" s="165">
        <v>0</v>
      </c>
      <c r="G12" s="165">
        <v>0</v>
      </c>
      <c r="H12" s="165">
        <v>0</v>
      </c>
      <c r="I12" s="165">
        <v>0</v>
      </c>
      <c r="J12" s="165">
        <v>0</v>
      </c>
      <c r="K12" s="165">
        <v>0</v>
      </c>
      <c r="L12" s="165">
        <v>0</v>
      </c>
      <c r="M12" s="165">
        <v>0</v>
      </c>
      <c r="N12" s="164">
        <v>0</v>
      </c>
    </row>
    <row r="13" spans="1:14">
      <c r="A13" s="102">
        <v>1.6</v>
      </c>
      <c r="B13" s="65" t="s">
        <v>81</v>
      </c>
      <c r="C13" s="163">
        <v>0</v>
      </c>
      <c r="D13" s="66"/>
      <c r="E13" s="164">
        <v>0</v>
      </c>
      <c r="F13" s="165">
        <v>0</v>
      </c>
      <c r="G13" s="165">
        <v>0</v>
      </c>
      <c r="H13" s="165">
        <v>0</v>
      </c>
      <c r="I13" s="165">
        <v>0</v>
      </c>
      <c r="J13" s="165">
        <v>0</v>
      </c>
      <c r="K13" s="165">
        <v>0</v>
      </c>
      <c r="L13" s="165">
        <v>0</v>
      </c>
      <c r="M13" s="165">
        <v>0</v>
      </c>
      <c r="N13" s="164">
        <v>0</v>
      </c>
    </row>
    <row r="14" spans="1:14">
      <c r="A14" s="102">
        <v>2</v>
      </c>
      <c r="B14" s="67" t="s">
        <v>82</v>
      </c>
      <c r="C14" s="163">
        <v>0</v>
      </c>
      <c r="D14" s="57"/>
      <c r="E14" s="164">
        <v>0</v>
      </c>
      <c r="F14" s="165">
        <v>0</v>
      </c>
      <c r="G14" s="165">
        <v>0</v>
      </c>
      <c r="H14" s="165">
        <v>0</v>
      </c>
      <c r="I14" s="165">
        <v>0</v>
      </c>
      <c r="J14" s="165">
        <v>0</v>
      </c>
      <c r="K14" s="165">
        <v>0</v>
      </c>
      <c r="L14" s="165">
        <v>0</v>
      </c>
      <c r="M14" s="165">
        <v>0</v>
      </c>
      <c r="N14" s="164">
        <v>0</v>
      </c>
    </row>
    <row r="15" spans="1:14">
      <c r="A15" s="102">
        <v>2.1</v>
      </c>
      <c r="B15" s="65" t="s">
        <v>76</v>
      </c>
      <c r="C15" s="163">
        <v>0</v>
      </c>
      <c r="D15" s="64">
        <v>5.0000000000000001E-3</v>
      </c>
      <c r="E15" s="164">
        <v>0</v>
      </c>
      <c r="F15" s="165">
        <v>0</v>
      </c>
      <c r="G15" s="165">
        <v>0</v>
      </c>
      <c r="H15" s="165">
        <v>0</v>
      </c>
      <c r="I15" s="165">
        <v>0</v>
      </c>
      <c r="J15" s="165">
        <v>0</v>
      </c>
      <c r="K15" s="165">
        <v>0</v>
      </c>
      <c r="L15" s="165">
        <v>0</v>
      </c>
      <c r="M15" s="165">
        <v>0</v>
      </c>
      <c r="N15" s="164">
        <v>0</v>
      </c>
    </row>
    <row r="16" spans="1:14">
      <c r="A16" s="102">
        <v>2.2000000000000002</v>
      </c>
      <c r="B16" s="65" t="s">
        <v>77</v>
      </c>
      <c r="C16" s="163">
        <v>0</v>
      </c>
      <c r="D16" s="64">
        <v>0.01</v>
      </c>
      <c r="E16" s="164">
        <v>0</v>
      </c>
      <c r="F16" s="165">
        <v>0</v>
      </c>
      <c r="G16" s="165">
        <v>0</v>
      </c>
      <c r="H16" s="165">
        <v>0</v>
      </c>
      <c r="I16" s="165">
        <v>0</v>
      </c>
      <c r="J16" s="165">
        <v>0</v>
      </c>
      <c r="K16" s="165">
        <v>0</v>
      </c>
      <c r="L16" s="165">
        <v>0</v>
      </c>
      <c r="M16" s="165">
        <v>0</v>
      </c>
      <c r="N16" s="164">
        <v>0</v>
      </c>
    </row>
    <row r="17" spans="1:14">
      <c r="A17" s="102">
        <v>2.2999999999999998</v>
      </c>
      <c r="B17" s="65" t="s">
        <v>78</v>
      </c>
      <c r="C17" s="163">
        <v>0</v>
      </c>
      <c r="D17" s="64">
        <v>0.02</v>
      </c>
      <c r="E17" s="164">
        <v>0</v>
      </c>
      <c r="F17" s="165">
        <v>0</v>
      </c>
      <c r="G17" s="165">
        <v>0</v>
      </c>
      <c r="H17" s="165">
        <v>0</v>
      </c>
      <c r="I17" s="165">
        <v>0</v>
      </c>
      <c r="J17" s="165">
        <v>0</v>
      </c>
      <c r="K17" s="165">
        <v>0</v>
      </c>
      <c r="L17" s="165">
        <v>0</v>
      </c>
      <c r="M17" s="165">
        <v>0</v>
      </c>
      <c r="N17" s="164">
        <v>0</v>
      </c>
    </row>
    <row r="18" spans="1:14">
      <c r="A18" s="102">
        <v>2.4</v>
      </c>
      <c r="B18" s="65" t="s">
        <v>79</v>
      </c>
      <c r="C18" s="163">
        <v>0</v>
      </c>
      <c r="D18" s="64">
        <v>0.03</v>
      </c>
      <c r="E18" s="164">
        <v>0</v>
      </c>
      <c r="F18" s="165">
        <v>0</v>
      </c>
      <c r="G18" s="165">
        <v>0</v>
      </c>
      <c r="H18" s="165">
        <v>0</v>
      </c>
      <c r="I18" s="165">
        <v>0</v>
      </c>
      <c r="J18" s="165">
        <v>0</v>
      </c>
      <c r="K18" s="165">
        <v>0</v>
      </c>
      <c r="L18" s="165">
        <v>0</v>
      </c>
      <c r="M18" s="165">
        <v>0</v>
      </c>
      <c r="N18" s="164">
        <v>0</v>
      </c>
    </row>
    <row r="19" spans="1:14">
      <c r="A19" s="102">
        <v>2.5</v>
      </c>
      <c r="B19" s="65" t="s">
        <v>80</v>
      </c>
      <c r="C19" s="163">
        <v>0</v>
      </c>
      <c r="D19" s="64">
        <v>0.04</v>
      </c>
      <c r="E19" s="164">
        <v>0</v>
      </c>
      <c r="F19" s="165">
        <v>0</v>
      </c>
      <c r="G19" s="165">
        <v>0</v>
      </c>
      <c r="H19" s="165">
        <v>0</v>
      </c>
      <c r="I19" s="165">
        <v>0</v>
      </c>
      <c r="J19" s="165">
        <v>0</v>
      </c>
      <c r="K19" s="165">
        <v>0</v>
      </c>
      <c r="L19" s="165">
        <v>0</v>
      </c>
      <c r="M19" s="165">
        <v>0</v>
      </c>
      <c r="N19" s="164">
        <v>0</v>
      </c>
    </row>
    <row r="20" spans="1:14">
      <c r="A20" s="102">
        <v>2.6</v>
      </c>
      <c r="B20" s="65" t="s">
        <v>81</v>
      </c>
      <c r="C20" s="163">
        <v>0</v>
      </c>
      <c r="D20" s="66"/>
      <c r="E20" s="164">
        <v>0</v>
      </c>
      <c r="F20" s="165">
        <v>0</v>
      </c>
      <c r="G20" s="165">
        <v>0</v>
      </c>
      <c r="H20" s="165">
        <v>0</v>
      </c>
      <c r="I20" s="165">
        <v>0</v>
      </c>
      <c r="J20" s="165">
        <v>0</v>
      </c>
      <c r="K20" s="165">
        <v>0</v>
      </c>
      <c r="L20" s="165">
        <v>0</v>
      </c>
      <c r="M20" s="165">
        <v>0</v>
      </c>
      <c r="N20" s="164">
        <v>0</v>
      </c>
    </row>
    <row r="21" spans="1:14" ht="14.4" thickBot="1">
      <c r="A21" s="103">
        <v>3</v>
      </c>
      <c r="B21" s="104" t="s">
        <v>66</v>
      </c>
      <c r="C21" s="163">
        <v>67257320</v>
      </c>
      <c r="D21" s="105"/>
      <c r="E21" s="164">
        <v>1345146.4000000001</v>
      </c>
      <c r="F21" s="165">
        <v>0</v>
      </c>
      <c r="G21" s="165">
        <v>0</v>
      </c>
      <c r="H21" s="165">
        <v>0</v>
      </c>
      <c r="I21" s="165">
        <v>0</v>
      </c>
      <c r="J21" s="165">
        <v>0</v>
      </c>
      <c r="K21" s="165">
        <v>1345146.4000000001</v>
      </c>
      <c r="L21" s="165">
        <v>0</v>
      </c>
      <c r="M21" s="165">
        <v>0</v>
      </c>
      <c r="N21" s="164">
        <v>1345146.4000000001</v>
      </c>
    </row>
    <row r="22" spans="1:14">
      <c r="E22" s="166"/>
      <c r="F22" s="166"/>
      <c r="G22" s="166"/>
      <c r="H22" s="166"/>
      <c r="I22" s="166"/>
      <c r="J22" s="166"/>
      <c r="K22" s="166"/>
      <c r="L22" s="166"/>
      <c r="M22" s="1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I51"/>
  <sheetViews>
    <sheetView tabSelected="1" zoomScale="85" zoomScaleNormal="85" workbookViewId="0">
      <pane xSplit="1" ySplit="5" topLeftCell="B17" activePane="bottomRight" state="frozen"/>
      <selection activeCell="B36" sqref="B36:C36"/>
      <selection pane="topRight" activeCell="B36" sqref="B36:C36"/>
      <selection pane="bottomLeft" activeCell="B36" sqref="B36:C36"/>
      <selection pane="bottomRight" activeCell="C36" sqref="C3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9">
      <c r="A1" s="13" t="s">
        <v>108</v>
      </c>
      <c r="B1" s="271" t="str">
        <f>Info!C2</f>
        <v>სს ტერაბანკი</v>
      </c>
    </row>
    <row r="2" spans="1:9">
      <c r="A2" s="13" t="s">
        <v>109</v>
      </c>
      <c r="B2" s="295">
        <v>45657</v>
      </c>
    </row>
    <row r="3" spans="1:9" ht="15" thickBot="1">
      <c r="A3" s="13"/>
    </row>
    <row r="4" spans="1:9" ht="15" customHeight="1" thickBot="1">
      <c r="A4" s="32" t="s">
        <v>252</v>
      </c>
      <c r="B4" s="137" t="s">
        <v>139</v>
      </c>
      <c r="C4" s="138"/>
      <c r="D4" s="638" t="s">
        <v>935</v>
      </c>
      <c r="E4" s="639"/>
      <c r="F4" s="639"/>
      <c r="G4" s="640"/>
    </row>
    <row r="5" spans="1:9">
      <c r="A5" s="172" t="s">
        <v>25</v>
      </c>
      <c r="B5" s="173"/>
      <c r="C5" s="284" t="str">
        <f>INT((MONTH($B$2))/3)&amp;"Q"&amp;"-"&amp;YEAR($B$2)</f>
        <v>4Q-2024</v>
      </c>
      <c r="D5" s="284" t="str">
        <f>IF(INT(MONTH($B$2))=3, "4"&amp;"Q"&amp;"-"&amp;YEAR($B$2)-1, IF(INT(MONTH($B$2))=6, "1"&amp;"Q"&amp;"-"&amp;YEAR($B$2), IF(INT(MONTH($B$2))=9, "2"&amp;"Q"&amp;"-"&amp;YEAR($B$2),IF(INT(MONTH($B$2))=12, "3"&amp;"Q"&amp;"-"&amp;YEAR($B$2), 0))))</f>
        <v>3Q-2024</v>
      </c>
      <c r="E5" s="284" t="str">
        <f>IF(INT(MONTH($B$2))=3, "3"&amp;"Q"&amp;"-"&amp;YEAR($B$2)-1, IF(INT(MONTH($B$2))=6, "4"&amp;"Q"&amp;"-"&amp;YEAR($B$2)-1, IF(INT(MONTH($B$2))=9, "1"&amp;"Q"&amp;"-"&amp;YEAR($B$2),IF(INT(MONTH($B$2))=12, "2"&amp;"Q"&amp;"-"&amp;YEAR($B$2), 0))))</f>
        <v>2Q-2024</v>
      </c>
      <c r="F5" s="284" t="str">
        <f>IF(INT(MONTH($B$2))=3, "2"&amp;"Q"&amp;"-"&amp;YEAR($B$2)-1, IF(INT(MONTH($B$2))=6, "3"&amp;"Q"&amp;"-"&amp;YEAR($B$2)-1, IF(INT(MONTH($B$2))=9, "4"&amp;"Q"&amp;"-"&amp;YEAR($B$2)-1,IF(INT(MONTH($B$2))=12, "1"&amp;"Q"&amp;"-"&amp;YEAR($B$2), 0))))</f>
        <v>1Q-2024</v>
      </c>
      <c r="G5" s="285" t="str">
        <f>IF(INT(MONTH($B$2))=3, "1"&amp;"Q"&amp;"-"&amp;YEAR($B$2)-1, IF(INT(MONTH($B$2))=6, "2"&amp;"Q"&amp;"-"&amp;YEAR($B$2)-1, IF(INT(MONTH($B$2))=9, "3"&amp;"Q"&amp;"-"&amp;YEAR($B$2)-1,IF(INT(MONTH($B$2))=12, "4"&amp;"Q"&amp;"-"&amp;YEAR($B$2)-1, 0))))</f>
        <v>4Q-2023</v>
      </c>
    </row>
    <row r="6" spans="1:9">
      <c r="A6" s="286"/>
      <c r="B6" s="287" t="s">
        <v>106</v>
      </c>
      <c r="C6" s="174"/>
      <c r="D6" s="174"/>
      <c r="E6" s="174"/>
      <c r="F6" s="174"/>
      <c r="G6" s="175"/>
    </row>
    <row r="7" spans="1:9">
      <c r="A7" s="286"/>
      <c r="B7" s="288" t="s">
        <v>110</v>
      </c>
      <c r="C7" s="174"/>
      <c r="D7" s="174"/>
      <c r="E7" s="174"/>
      <c r="F7" s="174"/>
      <c r="G7" s="175"/>
    </row>
    <row r="8" spans="1:9">
      <c r="A8" s="275">
        <v>1</v>
      </c>
      <c r="B8" s="276" t="s">
        <v>22</v>
      </c>
      <c r="C8" s="289">
        <v>250548216</v>
      </c>
      <c r="D8" s="289">
        <v>244633525</v>
      </c>
      <c r="E8" s="289">
        <v>239736975</v>
      </c>
      <c r="F8" s="289">
        <v>233488665</v>
      </c>
      <c r="G8" s="567">
        <v>226492307</v>
      </c>
      <c r="I8" s="635"/>
    </row>
    <row r="9" spans="1:9">
      <c r="A9" s="275">
        <v>2</v>
      </c>
      <c r="B9" s="276" t="s">
        <v>86</v>
      </c>
      <c r="C9" s="289">
        <v>287036616</v>
      </c>
      <c r="D9" s="289">
        <v>280119625</v>
      </c>
      <c r="E9" s="289">
        <v>276268275</v>
      </c>
      <c r="F9" s="289">
        <v>268527565</v>
      </c>
      <c r="G9" s="567">
        <v>261454507</v>
      </c>
      <c r="I9" s="635"/>
    </row>
    <row r="10" spans="1:9">
      <c r="A10" s="275">
        <v>3</v>
      </c>
      <c r="B10" s="276" t="s">
        <v>85</v>
      </c>
      <c r="C10" s="289">
        <v>329476452.01999998</v>
      </c>
      <c r="D10" s="289">
        <v>323314010.62</v>
      </c>
      <c r="E10" s="289">
        <v>320778584.84000003</v>
      </c>
      <c r="F10" s="289">
        <v>315080638.44</v>
      </c>
      <c r="G10" s="567">
        <v>308802489.49000001</v>
      </c>
      <c r="I10" s="635"/>
    </row>
    <row r="11" spans="1:9">
      <c r="A11" s="275">
        <v>4</v>
      </c>
      <c r="B11" s="276" t="s">
        <v>445</v>
      </c>
      <c r="C11" s="289">
        <v>199587233.00076327</v>
      </c>
      <c r="D11" s="289">
        <v>194269523.88297677</v>
      </c>
      <c r="E11" s="289">
        <v>190114068.06041417</v>
      </c>
      <c r="F11" s="289">
        <v>175754488.40822875</v>
      </c>
      <c r="G11" s="567">
        <v>168584186.82463354</v>
      </c>
      <c r="I11" s="635"/>
    </row>
    <row r="12" spans="1:9">
      <c r="A12" s="275">
        <v>5</v>
      </c>
      <c r="B12" s="276" t="s">
        <v>446</v>
      </c>
      <c r="C12" s="289">
        <v>238699064.86055708</v>
      </c>
      <c r="D12" s="289">
        <v>232225153.17339414</v>
      </c>
      <c r="E12" s="289">
        <v>228158195.27350238</v>
      </c>
      <c r="F12" s="289">
        <v>211409202.56380835</v>
      </c>
      <c r="G12" s="567">
        <v>204056455.13139966</v>
      </c>
      <c r="I12" s="635"/>
    </row>
    <row r="13" spans="1:9">
      <c r="A13" s="275">
        <v>6</v>
      </c>
      <c r="B13" s="276" t="s">
        <v>447</v>
      </c>
      <c r="C13" s="289">
        <v>290585360.91190982</v>
      </c>
      <c r="D13" s="289">
        <v>282567264.83413309</v>
      </c>
      <c r="E13" s="289">
        <v>278613852.20899355</v>
      </c>
      <c r="F13" s="289">
        <v>258694014.25634271</v>
      </c>
      <c r="G13" s="567">
        <v>251099640.03070351</v>
      </c>
      <c r="I13" s="635"/>
    </row>
    <row r="14" spans="1:9">
      <c r="A14" s="286"/>
      <c r="B14" s="287" t="s">
        <v>449</v>
      </c>
      <c r="C14" s="174"/>
      <c r="D14" s="174"/>
      <c r="E14" s="174"/>
      <c r="F14" s="174"/>
      <c r="G14" s="175"/>
      <c r="I14" s="635"/>
    </row>
    <row r="15" spans="1:9" ht="21.9" customHeight="1">
      <c r="A15" s="275">
        <v>7</v>
      </c>
      <c r="B15" s="276" t="s">
        <v>448</v>
      </c>
      <c r="C15" s="290">
        <v>1608765696.1714237</v>
      </c>
      <c r="D15" s="290">
        <v>1521877858.7213011</v>
      </c>
      <c r="E15" s="290">
        <v>1510860289.425081</v>
      </c>
      <c r="F15" s="290">
        <v>1408713653.7328014</v>
      </c>
      <c r="G15" s="568">
        <v>1402761083.5237529</v>
      </c>
      <c r="I15" s="635"/>
    </row>
    <row r="16" spans="1:9">
      <c r="A16" s="286"/>
      <c r="B16" s="287" t="s">
        <v>452</v>
      </c>
      <c r="C16" s="174"/>
      <c r="D16" s="174"/>
      <c r="E16" s="174"/>
      <c r="F16" s="174"/>
      <c r="G16" s="175"/>
      <c r="I16" s="635"/>
    </row>
    <row r="17" spans="1:9">
      <c r="A17" s="275"/>
      <c r="B17" s="288" t="s">
        <v>435</v>
      </c>
      <c r="C17" s="174"/>
      <c r="D17" s="174"/>
      <c r="E17" s="174"/>
      <c r="F17" s="174"/>
      <c r="G17" s="175"/>
      <c r="I17" s="635"/>
    </row>
    <row r="18" spans="1:9">
      <c r="A18" s="275">
        <v>8</v>
      </c>
      <c r="B18" s="276" t="s">
        <v>443</v>
      </c>
      <c r="C18" s="296">
        <v>0.1557394072960781</v>
      </c>
      <c r="D18" s="296">
        <v>0.16074451940942477</v>
      </c>
      <c r="E18" s="296">
        <v>0.15867580654411517</v>
      </c>
      <c r="F18" s="296">
        <v>0.16574600833980921</v>
      </c>
      <c r="G18" s="569">
        <v>0.16146178394901614</v>
      </c>
      <c r="I18" s="635"/>
    </row>
    <row r="19" spans="1:9" ht="15" customHeight="1">
      <c r="A19" s="275">
        <v>9</v>
      </c>
      <c r="B19" s="276" t="s">
        <v>442</v>
      </c>
      <c r="C19" s="296">
        <v>0.17842039812453492</v>
      </c>
      <c r="D19" s="296">
        <v>0.18406183084584704</v>
      </c>
      <c r="E19" s="296">
        <v>0.18285494491692994</v>
      </c>
      <c r="F19" s="296">
        <v>0.19061898370080901</v>
      </c>
      <c r="G19" s="569">
        <v>0.18638562907891848</v>
      </c>
      <c r="I19" s="635"/>
    </row>
    <row r="20" spans="1:9">
      <c r="A20" s="275">
        <v>10</v>
      </c>
      <c r="B20" s="276" t="s">
        <v>444</v>
      </c>
      <c r="C20" s="296">
        <v>0.20480076918851225</v>
      </c>
      <c r="D20" s="296">
        <v>0.21244412537261834</v>
      </c>
      <c r="E20" s="296">
        <v>0.212315186973419</v>
      </c>
      <c r="F20" s="296">
        <v>0.22366549625262813</v>
      </c>
      <c r="G20" s="569">
        <v>0.22013904799403503</v>
      </c>
      <c r="I20" s="635"/>
    </row>
    <row r="21" spans="1:9">
      <c r="A21" s="275">
        <v>11</v>
      </c>
      <c r="B21" s="276" t="s">
        <v>445</v>
      </c>
      <c r="C21" s="296">
        <v>0.12406233765162036</v>
      </c>
      <c r="D21" s="296">
        <v>0.12765119274828285</v>
      </c>
      <c r="E21" s="296">
        <v>0.12583166649562097</v>
      </c>
      <c r="F21" s="296">
        <v>0.12476239436063924</v>
      </c>
      <c r="G21" s="569">
        <v>0.12018025649895277</v>
      </c>
      <c r="I21" s="635"/>
    </row>
    <row r="22" spans="1:9">
      <c r="A22" s="275">
        <v>12</v>
      </c>
      <c r="B22" s="276" t="s">
        <v>446</v>
      </c>
      <c r="C22" s="296">
        <v>0.14837403944441283</v>
      </c>
      <c r="D22" s="296">
        <v>0.15259118978740668</v>
      </c>
      <c r="E22" s="296">
        <v>0.15101210672518378</v>
      </c>
      <c r="F22" s="296">
        <v>0.1500725161594178</v>
      </c>
      <c r="G22" s="569">
        <v>0.14546771900658048</v>
      </c>
      <c r="I22" s="635"/>
    </row>
    <row r="23" spans="1:9">
      <c r="A23" s="275">
        <v>13</v>
      </c>
      <c r="B23" s="276" t="s">
        <v>447</v>
      </c>
      <c r="C23" s="296">
        <v>0.18062627864545552</v>
      </c>
      <c r="D23" s="296">
        <v>0.185670133259938</v>
      </c>
      <c r="E23" s="296">
        <v>0.18440742281671382</v>
      </c>
      <c r="F23" s="296">
        <v>0.18363846589465274</v>
      </c>
      <c r="G23" s="569">
        <v>0.17900385388503803</v>
      </c>
      <c r="I23" s="635"/>
    </row>
    <row r="24" spans="1:9">
      <c r="A24" s="286"/>
      <c r="B24" s="287" t="s">
        <v>6</v>
      </c>
      <c r="C24" s="174"/>
      <c r="D24" s="174"/>
      <c r="E24" s="174"/>
      <c r="F24" s="174"/>
      <c r="G24" s="175"/>
      <c r="I24" s="635"/>
    </row>
    <row r="25" spans="1:9" ht="15" customHeight="1">
      <c r="A25" s="291">
        <v>14</v>
      </c>
      <c r="B25" s="292" t="s">
        <v>7</v>
      </c>
      <c r="C25" s="296">
        <v>0.10454735609402838</v>
      </c>
      <c r="D25" s="296">
        <v>0.10516213074970174</v>
      </c>
      <c r="E25" s="296">
        <v>0.10649896993107021</v>
      </c>
      <c r="F25" s="296">
        <v>0.1069547288119108</v>
      </c>
      <c r="G25" s="569">
        <v>0.10250228654374807</v>
      </c>
      <c r="I25" s="635"/>
    </row>
    <row r="26" spans="1:9">
      <c r="A26" s="291">
        <v>15</v>
      </c>
      <c r="B26" s="292" t="s">
        <v>8</v>
      </c>
      <c r="C26" s="296">
        <v>6.2191834197445638E-2</v>
      </c>
      <c r="D26" s="296">
        <v>6.2894716580858268E-2</v>
      </c>
      <c r="E26" s="296">
        <v>6.2959847234215272E-2</v>
      </c>
      <c r="F26" s="296">
        <v>6.3668633053875767E-2</v>
      </c>
      <c r="G26" s="569">
        <v>5.9289221087246213E-2</v>
      </c>
      <c r="I26" s="635"/>
    </row>
    <row r="27" spans="1:9">
      <c r="A27" s="291">
        <v>16</v>
      </c>
      <c r="B27" s="292" t="s">
        <v>9</v>
      </c>
      <c r="C27" s="296">
        <v>2.2533421041035503E-2</v>
      </c>
      <c r="D27" s="296">
        <v>2.2344399587762624E-2</v>
      </c>
      <c r="E27" s="296">
        <v>2.3989419694298814E-2</v>
      </c>
      <c r="F27" s="296">
        <v>2.8408980470364883E-2</v>
      </c>
      <c r="G27" s="569">
        <v>1.8863628252604292E-2</v>
      </c>
      <c r="I27" s="635"/>
    </row>
    <row r="28" spans="1:9">
      <c r="A28" s="291">
        <v>17</v>
      </c>
      <c r="B28" s="292" t="s">
        <v>140</v>
      </c>
      <c r="C28" s="296">
        <v>4.2355521896582739E-2</v>
      </c>
      <c r="D28" s="296">
        <v>4.226741416884347E-2</v>
      </c>
      <c r="E28" s="296">
        <v>4.3539122696854934E-2</v>
      </c>
      <c r="F28" s="296">
        <v>4.3286095758035034E-2</v>
      </c>
      <c r="G28" s="569">
        <v>4.3213065456501859E-2</v>
      </c>
      <c r="I28" s="635"/>
    </row>
    <row r="29" spans="1:9">
      <c r="A29" s="291">
        <v>18</v>
      </c>
      <c r="B29" s="292" t="s">
        <v>10</v>
      </c>
      <c r="C29" s="296">
        <v>1.6926263024213118E-2</v>
      </c>
      <c r="D29" s="296">
        <v>1.7296181641659816E-2</v>
      </c>
      <c r="E29" s="296">
        <v>1.8614427492666917E-2</v>
      </c>
      <c r="F29" s="296">
        <v>1.8219005059229968E-2</v>
      </c>
      <c r="G29" s="569">
        <v>1.8896880902543042E-2</v>
      </c>
      <c r="I29" s="635"/>
    </row>
    <row r="30" spans="1:9">
      <c r="A30" s="291">
        <v>19</v>
      </c>
      <c r="B30" s="292" t="s">
        <v>11</v>
      </c>
      <c r="C30" s="296">
        <v>0.11469220458486735</v>
      </c>
      <c r="D30" s="296">
        <v>0.11656725982274914</v>
      </c>
      <c r="E30" s="296">
        <v>0.12463413184114855</v>
      </c>
      <c r="F30" s="296">
        <v>0.12050007422664825</v>
      </c>
      <c r="G30" s="569">
        <v>0.12783351921272562</v>
      </c>
      <c r="I30" s="635"/>
    </row>
    <row r="31" spans="1:9">
      <c r="A31" s="286"/>
      <c r="B31" s="287" t="s">
        <v>12</v>
      </c>
      <c r="C31" s="174"/>
      <c r="D31" s="174"/>
      <c r="E31" s="174"/>
      <c r="F31" s="174"/>
      <c r="G31" s="175"/>
      <c r="I31" s="635"/>
    </row>
    <row r="32" spans="1:9">
      <c r="A32" s="291">
        <v>20</v>
      </c>
      <c r="B32" s="292" t="s">
        <v>13</v>
      </c>
      <c r="C32" s="296">
        <v>3.9621333438005814E-2</v>
      </c>
      <c r="D32" s="296">
        <v>4.7431779008702414E-2</v>
      </c>
      <c r="E32" s="296">
        <v>3.912571731443109E-2</v>
      </c>
      <c r="F32" s="296">
        <v>3.6545278636656797E-2</v>
      </c>
      <c r="G32" s="569">
        <v>3.3015853641488645E-2</v>
      </c>
      <c r="I32" s="635"/>
    </row>
    <row r="33" spans="1:9" ht="15" customHeight="1">
      <c r="A33" s="291">
        <v>21</v>
      </c>
      <c r="B33" s="292" t="s">
        <v>951</v>
      </c>
      <c r="C33" s="296">
        <v>2.2439243100297331E-2</v>
      </c>
      <c r="D33" s="296">
        <v>2.2727438459850903E-2</v>
      </c>
      <c r="E33" s="296">
        <v>2.324962916881116E-2</v>
      </c>
      <c r="F33" s="296">
        <v>2.3427272281370218E-2</v>
      </c>
      <c r="G33" s="569">
        <v>2.3113573109880051E-2</v>
      </c>
      <c r="I33" s="635"/>
    </row>
    <row r="34" spans="1:9">
      <c r="A34" s="291">
        <v>22</v>
      </c>
      <c r="B34" s="292" t="s">
        <v>14</v>
      </c>
      <c r="C34" s="296">
        <v>0.46296873109812192</v>
      </c>
      <c r="D34" s="296">
        <v>0.46723657943948821</v>
      </c>
      <c r="E34" s="296">
        <v>0.49327288527319241</v>
      </c>
      <c r="F34" s="296">
        <v>0.49009595810552148</v>
      </c>
      <c r="G34" s="569">
        <v>0.50063713423360257</v>
      </c>
      <c r="I34" s="635"/>
    </row>
    <row r="35" spans="1:9" ht="15" customHeight="1">
      <c r="A35" s="291">
        <v>23</v>
      </c>
      <c r="B35" s="292" t="s">
        <v>15</v>
      </c>
      <c r="C35" s="296">
        <v>0.44235424617310637</v>
      </c>
      <c r="D35" s="296">
        <v>0.43006740449741332</v>
      </c>
      <c r="E35" s="296">
        <v>0.45791183173677646</v>
      </c>
      <c r="F35" s="296">
        <v>0.44682041492399227</v>
      </c>
      <c r="G35" s="569">
        <v>0.46606005668186301</v>
      </c>
      <c r="I35" s="635"/>
    </row>
    <row r="36" spans="1:9">
      <c r="A36" s="291">
        <v>24</v>
      </c>
      <c r="B36" s="292" t="s">
        <v>16</v>
      </c>
      <c r="C36" s="296">
        <v>9.9541644240654037E-2</v>
      </c>
      <c r="D36" s="296">
        <v>7.8088335696799627E-2</v>
      </c>
      <c r="E36" s="296">
        <v>8.2460514850536404E-2</v>
      </c>
      <c r="F36" s="296">
        <v>1.0886586698648948E-2</v>
      </c>
      <c r="G36" s="569">
        <v>0.20649824350459678</v>
      </c>
      <c r="I36" s="635"/>
    </row>
    <row r="37" spans="1:9" ht="15" customHeight="1">
      <c r="A37" s="286"/>
      <c r="B37" s="287" t="s">
        <v>17</v>
      </c>
      <c r="C37" s="174"/>
      <c r="D37" s="174"/>
      <c r="E37" s="174"/>
      <c r="F37" s="174"/>
      <c r="G37" s="175"/>
      <c r="I37" s="635"/>
    </row>
    <row r="38" spans="1:9" ht="15" customHeight="1">
      <c r="A38" s="291">
        <v>25</v>
      </c>
      <c r="B38" s="292" t="s">
        <v>18</v>
      </c>
      <c r="C38" s="296">
        <v>0.18017602336038863</v>
      </c>
      <c r="D38" s="296">
        <v>0.20412188718774452</v>
      </c>
      <c r="E38" s="296">
        <v>0.17764611849943018</v>
      </c>
      <c r="F38" s="296">
        <v>0.18218174860864011</v>
      </c>
      <c r="G38" s="569">
        <v>0.19132347814583878</v>
      </c>
      <c r="I38" s="635"/>
    </row>
    <row r="39" spans="1:9" ht="15" customHeight="1">
      <c r="A39" s="291">
        <v>26</v>
      </c>
      <c r="B39" s="292" t="s">
        <v>19</v>
      </c>
      <c r="C39" s="296">
        <v>0.50410323328582241</v>
      </c>
      <c r="D39" s="296">
        <v>0.4843465766635231</v>
      </c>
      <c r="E39" s="296">
        <v>0.47594818206769574</v>
      </c>
      <c r="F39" s="296">
        <v>0.47307577874807011</v>
      </c>
      <c r="G39" s="569">
        <v>0.50150665892934121</v>
      </c>
      <c r="I39" s="635"/>
    </row>
    <row r="40" spans="1:9" ht="15" customHeight="1">
      <c r="A40" s="291">
        <v>27</v>
      </c>
      <c r="B40" s="293" t="s">
        <v>20</v>
      </c>
      <c r="C40" s="296">
        <v>0.23486600272147179</v>
      </c>
      <c r="D40" s="296">
        <v>0.25292697533864589</v>
      </c>
      <c r="E40" s="296">
        <v>0.26729111984435372</v>
      </c>
      <c r="F40" s="296">
        <v>0.26347403819284748</v>
      </c>
      <c r="G40" s="569">
        <v>0.27626026321932751</v>
      </c>
      <c r="I40" s="635"/>
    </row>
    <row r="41" spans="1:9" ht="15" customHeight="1">
      <c r="A41" s="294"/>
      <c r="B41" s="287" t="s">
        <v>356</v>
      </c>
      <c r="C41" s="174"/>
      <c r="D41" s="174"/>
      <c r="E41" s="174"/>
      <c r="F41" s="174"/>
      <c r="G41" s="175"/>
      <c r="I41" s="635"/>
    </row>
    <row r="42" spans="1:9" ht="15" customHeight="1">
      <c r="A42" s="291">
        <v>28</v>
      </c>
      <c r="B42" s="330" t="s">
        <v>340</v>
      </c>
      <c r="C42" s="293">
        <v>367928031.09379369</v>
      </c>
      <c r="D42" s="293">
        <v>368976452.15504378</v>
      </c>
      <c r="E42" s="293">
        <v>341430761.29778546</v>
      </c>
      <c r="F42" s="293">
        <v>335193881.17935038</v>
      </c>
      <c r="G42" s="570">
        <v>339294257.78031147</v>
      </c>
      <c r="I42" s="635"/>
    </row>
    <row r="43" spans="1:9">
      <c r="A43" s="291">
        <v>29</v>
      </c>
      <c r="B43" s="292" t="s">
        <v>341</v>
      </c>
      <c r="C43" s="293">
        <v>300227842.38145125</v>
      </c>
      <c r="D43" s="293">
        <v>296311324.16954505</v>
      </c>
      <c r="E43" s="293">
        <v>292111831.5486002</v>
      </c>
      <c r="F43" s="293">
        <v>272774892.47201598</v>
      </c>
      <c r="G43" s="570">
        <v>292574266.43845695</v>
      </c>
      <c r="I43" s="635"/>
    </row>
    <row r="44" spans="1:9">
      <c r="A44" s="327">
        <v>30</v>
      </c>
      <c r="B44" s="328" t="s">
        <v>339</v>
      </c>
      <c r="C44" s="296">
        <v>1.2254960371940677</v>
      </c>
      <c r="D44" s="296">
        <v>1.245232368992826</v>
      </c>
      <c r="E44" s="296">
        <v>1.1688357828155269</v>
      </c>
      <c r="F44" s="296">
        <v>1.2288296702884338</v>
      </c>
      <c r="G44" s="569">
        <v>1.1596859214946782</v>
      </c>
      <c r="I44" s="635"/>
    </row>
    <row r="45" spans="1:9">
      <c r="A45" s="327"/>
      <c r="B45" s="287" t="s">
        <v>453</v>
      </c>
      <c r="C45" s="174"/>
      <c r="D45" s="174"/>
      <c r="E45" s="174"/>
      <c r="F45" s="174"/>
      <c r="G45" s="175"/>
      <c r="I45" s="635"/>
    </row>
    <row r="46" spans="1:9">
      <c r="A46" s="327">
        <v>31</v>
      </c>
      <c r="B46" s="328" t="s">
        <v>460</v>
      </c>
      <c r="C46" s="329">
        <v>1384189480.7755005</v>
      </c>
      <c r="D46" s="329">
        <v>1386848862.0314991</v>
      </c>
      <c r="E46" s="329">
        <v>1316177425.1894994</v>
      </c>
      <c r="F46" s="329">
        <v>1217778236.8410025</v>
      </c>
      <c r="G46" s="571">
        <v>1221998282.2920008</v>
      </c>
      <c r="I46" s="635"/>
    </row>
    <row r="47" spans="1:9">
      <c r="A47" s="327">
        <v>32</v>
      </c>
      <c r="B47" s="328" t="s">
        <v>473</v>
      </c>
      <c r="C47" s="329">
        <v>1115529545.7729547</v>
      </c>
      <c r="D47" s="329">
        <v>1096045744.4341028</v>
      </c>
      <c r="E47" s="329">
        <v>1100211719.7118375</v>
      </c>
      <c r="F47" s="329">
        <v>1028054283.2062458</v>
      </c>
      <c r="G47" s="571">
        <v>1006001382.554958</v>
      </c>
      <c r="I47" s="635"/>
    </row>
    <row r="48" spans="1:9" ht="15" thickBot="1">
      <c r="A48" s="73">
        <v>33</v>
      </c>
      <c r="B48" s="158" t="s">
        <v>487</v>
      </c>
      <c r="C48" s="572">
        <v>1.2408362342535628</v>
      </c>
      <c r="D48" s="572">
        <v>1.2653202378405659</v>
      </c>
      <c r="E48" s="572">
        <v>1.1962946782045065</v>
      </c>
      <c r="F48" s="572">
        <v>1.1845466302061938</v>
      </c>
      <c r="G48" s="573">
        <v>1.2147083527742994</v>
      </c>
      <c r="I48" s="635"/>
    </row>
    <row r="49" spans="1:2">
      <c r="A49" s="15"/>
    </row>
    <row r="50" spans="1:2" ht="41.4">
      <c r="B50" s="17" t="s">
        <v>943</v>
      </c>
    </row>
    <row r="51" spans="1:2" ht="69">
      <c r="B51" s="212" t="s">
        <v>355</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108</v>
      </c>
      <c r="B1" t="str">
        <f>Info!C2</f>
        <v>სს ტერაბანკი</v>
      </c>
    </row>
    <row r="2" spans="1:3">
      <c r="A2" s="1" t="s">
        <v>109</v>
      </c>
      <c r="B2" s="295">
        <f>'1. key ratios'!B2</f>
        <v>45657</v>
      </c>
    </row>
    <row r="3" spans="1:3">
      <c r="A3" s="1"/>
      <c r="B3"/>
    </row>
    <row r="4" spans="1:3">
      <c r="A4" s="1" t="s">
        <v>428</v>
      </c>
      <c r="B4" t="s">
        <v>387</v>
      </c>
    </row>
    <row r="5" spans="1:3">
      <c r="A5" s="241"/>
      <c r="B5" s="241" t="s">
        <v>388</v>
      </c>
      <c r="C5" s="253"/>
    </row>
    <row r="6" spans="1:3">
      <c r="A6" s="242">
        <v>1</v>
      </c>
      <c r="B6" s="254" t="s">
        <v>440</v>
      </c>
      <c r="C6" s="255">
        <v>1962762143.6617045</v>
      </c>
    </row>
    <row r="7" spans="1:3">
      <c r="A7" s="242">
        <v>2</v>
      </c>
      <c r="B7" s="254" t="s">
        <v>389</v>
      </c>
      <c r="C7" s="255">
        <v>-31807343</v>
      </c>
    </row>
    <row r="8" spans="1:3">
      <c r="A8" s="243">
        <v>3</v>
      </c>
      <c r="B8" s="256" t="s">
        <v>390</v>
      </c>
      <c r="C8" s="257">
        <f>C6+C7</f>
        <v>1930954800.6617045</v>
      </c>
    </row>
    <row r="9" spans="1:3">
      <c r="A9" s="244"/>
      <c r="B9" s="244" t="s">
        <v>391</v>
      </c>
      <c r="C9" s="258"/>
    </row>
    <row r="10" spans="1:3">
      <c r="A10" s="245">
        <v>4</v>
      </c>
      <c r="B10" s="259" t="s">
        <v>392</v>
      </c>
      <c r="C10" s="255">
        <v>0</v>
      </c>
    </row>
    <row r="11" spans="1:3">
      <c r="A11" s="245">
        <v>5</v>
      </c>
      <c r="B11" s="260" t="s">
        <v>393</v>
      </c>
      <c r="C11" s="255">
        <v>0</v>
      </c>
    </row>
    <row r="12" spans="1:3">
      <c r="A12" s="245" t="s">
        <v>394</v>
      </c>
      <c r="B12" s="254" t="s">
        <v>395</v>
      </c>
      <c r="C12" s="257">
        <f>'15. CCR'!E21</f>
        <v>1345146.4000000001</v>
      </c>
    </row>
    <row r="13" spans="1:3">
      <c r="A13" s="246">
        <v>6</v>
      </c>
      <c r="B13" s="261" t="s">
        <v>396</v>
      </c>
      <c r="C13" s="255">
        <v>0</v>
      </c>
    </row>
    <row r="14" spans="1:3">
      <c r="A14" s="246">
        <v>7</v>
      </c>
      <c r="B14" s="262" t="s">
        <v>397</v>
      </c>
      <c r="C14" s="255">
        <v>0</v>
      </c>
    </row>
    <row r="15" spans="1:3">
      <c r="A15" s="247">
        <v>8</v>
      </c>
      <c r="B15" s="254" t="s">
        <v>398</v>
      </c>
      <c r="C15" s="255">
        <v>0</v>
      </c>
    </row>
    <row r="16" spans="1:3" ht="22.8">
      <c r="A16" s="246">
        <v>9</v>
      </c>
      <c r="B16" s="262" t="s">
        <v>399</v>
      </c>
      <c r="C16" s="255">
        <v>0</v>
      </c>
    </row>
    <row r="17" spans="1:3">
      <c r="A17" s="246">
        <v>10</v>
      </c>
      <c r="B17" s="262" t="s">
        <v>400</v>
      </c>
      <c r="C17" s="255">
        <v>0</v>
      </c>
    </row>
    <row r="18" spans="1:3">
      <c r="A18" s="248">
        <v>11</v>
      </c>
      <c r="B18" s="263" t="s">
        <v>401</v>
      </c>
      <c r="C18" s="257">
        <f>SUM(C10:C17)</f>
        <v>1345146.4000000001</v>
      </c>
    </row>
    <row r="19" spans="1:3">
      <c r="A19" s="244"/>
      <c r="B19" s="244" t="s">
        <v>402</v>
      </c>
      <c r="C19" s="264"/>
    </row>
    <row r="20" spans="1:3">
      <c r="A20" s="246">
        <v>12</v>
      </c>
      <c r="B20" s="259" t="s">
        <v>403</v>
      </c>
      <c r="C20" s="255">
        <v>0</v>
      </c>
    </row>
    <row r="21" spans="1:3">
      <c r="A21" s="246">
        <v>13</v>
      </c>
      <c r="B21" s="259" t="s">
        <v>404</v>
      </c>
      <c r="C21" s="255">
        <v>0</v>
      </c>
    </row>
    <row r="22" spans="1:3">
      <c r="A22" s="246">
        <v>14</v>
      </c>
      <c r="B22" s="259" t="s">
        <v>405</v>
      </c>
      <c r="C22" s="255">
        <v>0</v>
      </c>
    </row>
    <row r="23" spans="1:3" ht="22.8">
      <c r="A23" s="246" t="s">
        <v>406</v>
      </c>
      <c r="B23" s="259" t="s">
        <v>407</v>
      </c>
      <c r="C23" s="255">
        <v>0</v>
      </c>
    </row>
    <row r="24" spans="1:3">
      <c r="A24" s="246">
        <v>15</v>
      </c>
      <c r="B24" s="259" t="s">
        <v>408</v>
      </c>
      <c r="C24" s="255">
        <v>0</v>
      </c>
    </row>
    <row r="25" spans="1:3">
      <c r="A25" s="246" t="s">
        <v>409</v>
      </c>
      <c r="B25" s="254" t="s">
        <v>410</v>
      </c>
      <c r="C25" s="255">
        <v>0</v>
      </c>
    </row>
    <row r="26" spans="1:3">
      <c r="A26" s="248">
        <v>16</v>
      </c>
      <c r="B26" s="263" t="s">
        <v>411</v>
      </c>
      <c r="C26" s="257">
        <f>SUM(C20:C25)</f>
        <v>0</v>
      </c>
    </row>
    <row r="27" spans="1:3">
      <c r="A27" s="244"/>
      <c r="B27" s="244" t="s">
        <v>412</v>
      </c>
      <c r="C27" s="258"/>
    </row>
    <row r="28" spans="1:3">
      <c r="A28" s="245">
        <v>17</v>
      </c>
      <c r="B28" s="254" t="s">
        <v>413</v>
      </c>
      <c r="C28" s="255">
        <v>0</v>
      </c>
    </row>
    <row r="29" spans="1:3">
      <c r="A29" s="245">
        <v>18</v>
      </c>
      <c r="B29" s="254" t="s">
        <v>414</v>
      </c>
      <c r="C29" s="255">
        <v>0</v>
      </c>
    </row>
    <row r="30" spans="1:3">
      <c r="A30" s="248">
        <v>19</v>
      </c>
      <c r="B30" s="263" t="s">
        <v>415</v>
      </c>
      <c r="C30" s="257">
        <f>C28+C29</f>
        <v>0</v>
      </c>
    </row>
    <row r="31" spans="1:3">
      <c r="A31" s="249"/>
      <c r="B31" s="244" t="s">
        <v>416</v>
      </c>
      <c r="C31" s="258"/>
    </row>
    <row r="32" spans="1:3">
      <c r="A32" s="245" t="s">
        <v>417</v>
      </c>
      <c r="B32" s="259" t="s">
        <v>418</v>
      </c>
      <c r="C32" s="265">
        <v>0</v>
      </c>
    </row>
    <row r="33" spans="1:3">
      <c r="A33" s="245" t="s">
        <v>419</v>
      </c>
      <c r="B33" s="260" t="s">
        <v>420</v>
      </c>
      <c r="C33" s="265">
        <v>0</v>
      </c>
    </row>
    <row r="34" spans="1:3">
      <c r="A34" s="244"/>
      <c r="B34" s="244" t="s">
        <v>421</v>
      </c>
      <c r="C34" s="258"/>
    </row>
    <row r="35" spans="1:3">
      <c r="A35" s="248">
        <v>20</v>
      </c>
      <c r="B35" s="263" t="s">
        <v>86</v>
      </c>
      <c r="C35" s="257">
        <f>'1. key ratios'!C9</f>
        <v>287036616</v>
      </c>
    </row>
    <row r="36" spans="1:3">
      <c r="A36" s="248">
        <v>21</v>
      </c>
      <c r="B36" s="263" t="s">
        <v>422</v>
      </c>
      <c r="C36" s="257">
        <f>C8+C18+C26+C30</f>
        <v>1932299947.0617046</v>
      </c>
    </row>
    <row r="37" spans="1:3">
      <c r="A37" s="250"/>
      <c r="B37" s="250" t="s">
        <v>387</v>
      </c>
      <c r="C37" s="258"/>
    </row>
    <row r="38" spans="1:3">
      <c r="A38" s="248">
        <v>22</v>
      </c>
      <c r="B38" s="263" t="s">
        <v>387</v>
      </c>
      <c r="C38" s="549">
        <f>IFERROR(C35/C36,0)</f>
        <v>0.14854661484438469</v>
      </c>
    </row>
    <row r="39" spans="1:3">
      <c r="A39" s="250"/>
      <c r="B39" s="250" t="s">
        <v>423</v>
      </c>
      <c r="C39" s="258"/>
    </row>
    <row r="40" spans="1:3">
      <c r="A40" s="251" t="s">
        <v>424</v>
      </c>
      <c r="B40" s="259" t="s">
        <v>425</v>
      </c>
      <c r="C40" s="265">
        <v>0</v>
      </c>
    </row>
    <row r="41" spans="1:3">
      <c r="A41" s="252" t="s">
        <v>426</v>
      </c>
      <c r="B41" s="260" t="s">
        <v>427</v>
      </c>
      <c r="C41" s="265">
        <v>0</v>
      </c>
    </row>
    <row r="43" spans="1:3">
      <c r="B43" s="272" t="s">
        <v>441</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108</v>
      </c>
      <c r="B1" s="1" t="str">
        <f>Info!C2</f>
        <v>სს ტერაბანკი</v>
      </c>
    </row>
    <row r="2" spans="1:7">
      <c r="A2" s="1" t="s">
        <v>109</v>
      </c>
      <c r="B2" s="295">
        <f>'1. key ratios'!B2</f>
        <v>45657</v>
      </c>
    </row>
    <row r="3" spans="1:7">
      <c r="B3" s="295"/>
    </row>
    <row r="4" spans="1:7" ht="15" thickBot="1">
      <c r="A4" s="1" t="s">
        <v>488</v>
      </c>
      <c r="B4" s="171" t="s">
        <v>453</v>
      </c>
    </row>
    <row r="5" spans="1:7">
      <c r="A5" s="297"/>
      <c r="B5" s="298"/>
      <c r="C5" s="698" t="s">
        <v>454</v>
      </c>
      <c r="D5" s="698"/>
      <c r="E5" s="698"/>
      <c r="F5" s="698"/>
      <c r="G5" s="699" t="s">
        <v>455</v>
      </c>
    </row>
    <row r="6" spans="1:7">
      <c r="A6" s="299"/>
      <c r="B6" s="300"/>
      <c r="C6" s="301" t="s">
        <v>456</v>
      </c>
      <c r="D6" s="301" t="s">
        <v>457</v>
      </c>
      <c r="E6" s="301" t="s">
        <v>458</v>
      </c>
      <c r="F6" s="301" t="s">
        <v>459</v>
      </c>
      <c r="G6" s="700"/>
    </row>
    <row r="7" spans="1:7">
      <c r="A7" s="302"/>
      <c r="B7" s="303" t="s">
        <v>460</v>
      </c>
      <c r="C7" s="304"/>
      <c r="D7" s="304"/>
      <c r="E7" s="304"/>
      <c r="F7" s="304"/>
      <c r="G7" s="305"/>
    </row>
    <row r="8" spans="1:7">
      <c r="A8" s="306">
        <v>1</v>
      </c>
      <c r="B8" s="307" t="s">
        <v>461</v>
      </c>
      <c r="C8" s="308">
        <v>287922272</v>
      </c>
      <c r="D8" s="308">
        <v>0</v>
      </c>
      <c r="E8" s="308">
        <v>0</v>
      </c>
      <c r="F8" s="308">
        <v>365205130.10600013</v>
      </c>
      <c r="G8" s="308">
        <v>653127402.10600019</v>
      </c>
    </row>
    <row r="9" spans="1:7">
      <c r="A9" s="306">
        <v>2</v>
      </c>
      <c r="B9" s="309" t="s">
        <v>85</v>
      </c>
      <c r="C9" s="308">
        <v>287922272</v>
      </c>
      <c r="D9" s="308">
        <v>0</v>
      </c>
      <c r="E9" s="308">
        <v>0</v>
      </c>
      <c r="F9" s="308">
        <v>42439836.020000003</v>
      </c>
      <c r="G9" s="308">
        <v>330362108.01999998</v>
      </c>
    </row>
    <row r="10" spans="1:7">
      <c r="A10" s="306">
        <v>3</v>
      </c>
      <c r="B10" s="309" t="s">
        <v>462</v>
      </c>
      <c r="C10" s="310"/>
      <c r="D10" s="310"/>
      <c r="E10" s="310"/>
      <c r="F10" s="308">
        <v>322765294.08600014</v>
      </c>
      <c r="G10" s="308">
        <v>322765294.08600014</v>
      </c>
    </row>
    <row r="11" spans="1:7" ht="27.6">
      <c r="A11" s="306">
        <v>4</v>
      </c>
      <c r="B11" s="307" t="s">
        <v>463</v>
      </c>
      <c r="C11" s="308">
        <v>179673030.5600003</v>
      </c>
      <c r="D11" s="308">
        <v>149075268.31000006</v>
      </c>
      <c r="E11" s="308">
        <v>141318246.5799998</v>
      </c>
      <c r="F11" s="308">
        <v>10643941.780000011</v>
      </c>
      <c r="G11" s="308">
        <v>437977109.38450021</v>
      </c>
    </row>
    <row r="12" spans="1:7">
      <c r="A12" s="306">
        <v>5</v>
      </c>
      <c r="B12" s="309" t="s">
        <v>464</v>
      </c>
      <c r="C12" s="308">
        <v>160622433.73000032</v>
      </c>
      <c r="D12" s="308">
        <v>143392229.08000007</v>
      </c>
      <c r="E12" s="308">
        <v>124848690.38999982</v>
      </c>
      <c r="F12" s="308">
        <v>10296348.510000011</v>
      </c>
      <c r="G12" s="308">
        <v>417201716.62450022</v>
      </c>
    </row>
    <row r="13" spans="1:7">
      <c r="A13" s="306">
        <v>6</v>
      </c>
      <c r="B13" s="309" t="s">
        <v>465</v>
      </c>
      <c r="C13" s="308">
        <v>19050596.82999998</v>
      </c>
      <c r="D13" s="308">
        <v>5683039.2300000004</v>
      </c>
      <c r="E13" s="308">
        <v>16469556.189999998</v>
      </c>
      <c r="F13" s="308">
        <v>347593.26999999996</v>
      </c>
      <c r="G13" s="308">
        <v>20775392.75999999</v>
      </c>
    </row>
    <row r="14" spans="1:7">
      <c r="A14" s="306">
        <v>7</v>
      </c>
      <c r="B14" s="307" t="s">
        <v>466</v>
      </c>
      <c r="C14" s="308">
        <v>279798487.56360018</v>
      </c>
      <c r="D14" s="308">
        <v>287736324.64999998</v>
      </c>
      <c r="E14" s="308">
        <v>186341429.21999997</v>
      </c>
      <c r="F14" s="308">
        <v>6010050</v>
      </c>
      <c r="G14" s="308">
        <v>293084969.28500009</v>
      </c>
    </row>
    <row r="15" spans="1:7" ht="55.2">
      <c r="A15" s="306">
        <v>8</v>
      </c>
      <c r="B15" s="309" t="s">
        <v>467</v>
      </c>
      <c r="C15" s="308">
        <v>271811878.11000019</v>
      </c>
      <c r="D15" s="308">
        <v>122006581.23999999</v>
      </c>
      <c r="E15" s="308">
        <v>86700542.090000004</v>
      </c>
      <c r="F15" s="308">
        <v>6010050</v>
      </c>
      <c r="G15" s="308">
        <v>243264525.72000009</v>
      </c>
    </row>
    <row r="16" spans="1:7" ht="27.6">
      <c r="A16" s="306">
        <v>9</v>
      </c>
      <c r="B16" s="309" t="s">
        <v>468</v>
      </c>
      <c r="C16" s="308">
        <v>7986609.4536000006</v>
      </c>
      <c r="D16" s="308">
        <v>165729743.41</v>
      </c>
      <c r="E16" s="308">
        <v>99640887.129999965</v>
      </c>
      <c r="F16" s="308">
        <v>0</v>
      </c>
      <c r="G16" s="308">
        <v>49820443.564999983</v>
      </c>
    </row>
    <row r="17" spans="1:7">
      <c r="A17" s="306">
        <v>10</v>
      </c>
      <c r="B17" s="307" t="s">
        <v>469</v>
      </c>
      <c r="C17" s="308">
        <v>0</v>
      </c>
      <c r="D17" s="308">
        <v>0</v>
      </c>
      <c r="E17" s="308">
        <v>0</v>
      </c>
      <c r="F17" s="308">
        <v>0</v>
      </c>
      <c r="G17" s="308">
        <v>0</v>
      </c>
    </row>
    <row r="18" spans="1:7">
      <c r="A18" s="306">
        <v>11</v>
      </c>
      <c r="B18" s="307" t="s">
        <v>89</v>
      </c>
      <c r="C18" s="308">
        <v>0</v>
      </c>
      <c r="D18" s="308">
        <v>32675240.979176797</v>
      </c>
      <c r="E18" s="308">
        <v>2315531.4307906786</v>
      </c>
      <c r="F18" s="308">
        <v>3210142.0226344429</v>
      </c>
      <c r="G18" s="308">
        <v>0</v>
      </c>
    </row>
    <row r="19" spans="1:7">
      <c r="A19" s="306">
        <v>12</v>
      </c>
      <c r="B19" s="309" t="s">
        <v>470</v>
      </c>
      <c r="C19" s="308">
        <v>0</v>
      </c>
      <c r="D19" s="308">
        <v>0</v>
      </c>
      <c r="E19" s="308">
        <v>0</v>
      </c>
      <c r="F19" s="308">
        <v>0</v>
      </c>
      <c r="G19" s="308">
        <v>0</v>
      </c>
    </row>
    <row r="20" spans="1:7" ht="27.6">
      <c r="A20" s="306">
        <v>13</v>
      </c>
      <c r="B20" s="309" t="s">
        <v>471</v>
      </c>
      <c r="C20" s="308">
        <v>0</v>
      </c>
      <c r="D20" s="308">
        <v>32675240.979176797</v>
      </c>
      <c r="E20" s="308">
        <v>2315531.4307906786</v>
      </c>
      <c r="F20" s="308">
        <v>3210142.0226344429</v>
      </c>
      <c r="G20" s="308">
        <v>0</v>
      </c>
    </row>
    <row r="21" spans="1:7">
      <c r="A21" s="311">
        <v>14</v>
      </c>
      <c r="B21" s="312" t="s">
        <v>472</v>
      </c>
      <c r="C21" s="310"/>
      <c r="D21" s="310"/>
      <c r="E21" s="310"/>
      <c r="F21" s="310"/>
      <c r="G21" s="313">
        <f>SUM(G8,G11,G14,G17,G18)</f>
        <v>1384189480.7755005</v>
      </c>
    </row>
    <row r="22" spans="1:7">
      <c r="A22" s="314"/>
      <c r="B22" s="331" t="s">
        <v>473</v>
      </c>
      <c r="C22" s="315"/>
      <c r="D22" s="316"/>
      <c r="E22" s="315"/>
      <c r="F22" s="315"/>
      <c r="G22" s="317"/>
    </row>
    <row r="23" spans="1:7">
      <c r="A23" s="306">
        <v>15</v>
      </c>
      <c r="B23" s="307" t="s">
        <v>322</v>
      </c>
      <c r="C23" s="318">
        <v>358207391.97489995</v>
      </c>
      <c r="D23" s="318">
        <v>110951100</v>
      </c>
      <c r="E23" s="318">
        <v>0</v>
      </c>
      <c r="F23" s="318">
        <v>2906027.21</v>
      </c>
      <c r="G23" s="318">
        <v>15314432.916244999</v>
      </c>
    </row>
    <row r="24" spans="1:7">
      <c r="A24" s="306">
        <v>16</v>
      </c>
      <c r="B24" s="307" t="s">
        <v>474</v>
      </c>
      <c r="C24" s="318">
        <v>169670.8689</v>
      </c>
      <c r="D24" s="318">
        <v>211497929.98376912</v>
      </c>
      <c r="E24" s="318">
        <v>175617505.50171998</v>
      </c>
      <c r="F24" s="318">
        <v>896995077.05649889</v>
      </c>
      <c r="G24" s="318">
        <v>926854698.63357937</v>
      </c>
    </row>
    <row r="25" spans="1:7" ht="27.6">
      <c r="A25" s="306">
        <v>17</v>
      </c>
      <c r="B25" s="309" t="s">
        <v>475</v>
      </c>
      <c r="C25" s="318" t="s">
        <v>1030</v>
      </c>
      <c r="D25" s="318">
        <v>0</v>
      </c>
      <c r="E25" s="318">
        <v>0</v>
      </c>
      <c r="F25" s="318">
        <v>0</v>
      </c>
      <c r="G25" s="318">
        <v>0</v>
      </c>
    </row>
    <row r="26" spans="1:7" ht="27.6">
      <c r="A26" s="306">
        <v>18</v>
      </c>
      <c r="B26" s="309" t="s">
        <v>476</v>
      </c>
      <c r="C26" s="318">
        <v>169670.8689</v>
      </c>
      <c r="D26" s="318">
        <v>32883540.288600001</v>
      </c>
      <c r="E26" s="318">
        <v>57079.069300000003</v>
      </c>
      <c r="F26" s="318">
        <v>696154.74439999997</v>
      </c>
      <c r="G26" s="318">
        <v>5682675.9526750008</v>
      </c>
    </row>
    <row r="27" spans="1:7">
      <c r="A27" s="306">
        <v>19</v>
      </c>
      <c r="B27" s="309" t="s">
        <v>477</v>
      </c>
      <c r="C27" s="318" t="s">
        <v>1030</v>
      </c>
      <c r="D27" s="318">
        <v>144346458.1788519</v>
      </c>
      <c r="E27" s="318">
        <v>146495170.81131998</v>
      </c>
      <c r="F27" s="318">
        <v>689435043.70519912</v>
      </c>
      <c r="G27" s="318">
        <v>731440601.64450514</v>
      </c>
    </row>
    <row r="28" spans="1:7">
      <c r="A28" s="306">
        <v>20</v>
      </c>
      <c r="B28" s="319" t="s">
        <v>478</v>
      </c>
      <c r="C28" s="318">
        <v>0</v>
      </c>
      <c r="D28" s="318">
        <v>0</v>
      </c>
      <c r="E28" s="318">
        <v>0</v>
      </c>
      <c r="F28" s="318">
        <v>0</v>
      </c>
      <c r="G28" s="318">
        <v>0</v>
      </c>
    </row>
    <row r="29" spans="1:7">
      <c r="A29" s="306">
        <v>21</v>
      </c>
      <c r="B29" s="309" t="s">
        <v>479</v>
      </c>
      <c r="C29" s="318" t="s">
        <v>1030</v>
      </c>
      <c r="D29" s="318">
        <v>30372375.300600033</v>
      </c>
      <c r="E29" s="318">
        <v>29065255.621099997</v>
      </c>
      <c r="F29" s="318">
        <v>196262896.02689964</v>
      </c>
      <c r="G29" s="318">
        <v>178772807.7355406</v>
      </c>
    </row>
    <row r="30" spans="1:7">
      <c r="A30" s="306">
        <v>22</v>
      </c>
      <c r="B30" s="319" t="s">
        <v>478</v>
      </c>
      <c r="C30" s="318">
        <v>0</v>
      </c>
      <c r="D30" s="318">
        <v>10955544.726742979</v>
      </c>
      <c r="E30" s="318">
        <v>11318722.418803526</v>
      </c>
      <c r="F30" s="318">
        <v>88847346.740870476</v>
      </c>
      <c r="G30" s="318">
        <v>68887908.954339057</v>
      </c>
    </row>
    <row r="31" spans="1:7" ht="27.6">
      <c r="A31" s="306">
        <v>23</v>
      </c>
      <c r="B31" s="309" t="s">
        <v>480</v>
      </c>
      <c r="C31" s="318" t="s">
        <v>1030</v>
      </c>
      <c r="D31" s="318">
        <v>3895556.2157172104</v>
      </c>
      <c r="E31" s="318">
        <v>0</v>
      </c>
      <c r="F31" s="318">
        <v>10600982.58</v>
      </c>
      <c r="G31" s="318">
        <v>10958613.300858606</v>
      </c>
    </row>
    <row r="32" spans="1:7">
      <c r="A32" s="306">
        <v>24</v>
      </c>
      <c r="B32" s="307" t="s">
        <v>481</v>
      </c>
      <c r="C32" s="318">
        <v>0</v>
      </c>
      <c r="D32" s="318">
        <v>0</v>
      </c>
      <c r="E32" s="318">
        <v>0</v>
      </c>
      <c r="F32" s="318">
        <v>0</v>
      </c>
      <c r="G32" s="318">
        <v>0</v>
      </c>
    </row>
    <row r="33" spans="1:7">
      <c r="A33" s="306">
        <v>25</v>
      </c>
      <c r="B33" s="307" t="s">
        <v>99</v>
      </c>
      <c r="C33" s="318">
        <v>69703596.326602623</v>
      </c>
      <c r="D33" s="318">
        <v>12580213.421051394</v>
      </c>
      <c r="E33" s="318">
        <v>9653478.1734574232</v>
      </c>
      <c r="F33" s="318">
        <v>83643337.681470275</v>
      </c>
      <c r="G33" s="318">
        <v>164463779.80532733</v>
      </c>
    </row>
    <row r="34" spans="1:7">
      <c r="A34" s="306">
        <v>26</v>
      </c>
      <c r="B34" s="309" t="s">
        <v>482</v>
      </c>
      <c r="C34" s="318">
        <v>0</v>
      </c>
      <c r="D34" s="318">
        <v>0</v>
      </c>
      <c r="E34" s="318">
        <v>0</v>
      </c>
      <c r="F34" s="318">
        <v>0</v>
      </c>
      <c r="G34" s="318">
        <v>0</v>
      </c>
    </row>
    <row r="35" spans="1:7">
      <c r="A35" s="306">
        <v>27</v>
      </c>
      <c r="B35" s="309" t="s">
        <v>483</v>
      </c>
      <c r="C35" s="318">
        <v>69703596.326602623</v>
      </c>
      <c r="D35" s="318">
        <v>12580213.421051394</v>
      </c>
      <c r="E35" s="318">
        <v>9653478.1734574232</v>
      </c>
      <c r="F35" s="318">
        <v>83643337.681470275</v>
      </c>
      <c r="G35" s="318">
        <v>164463779.80532733</v>
      </c>
    </row>
    <row r="36" spans="1:7">
      <c r="A36" s="306">
        <v>28</v>
      </c>
      <c r="B36" s="307" t="s">
        <v>484</v>
      </c>
      <c r="C36" s="318">
        <v>0</v>
      </c>
      <c r="D36" s="318">
        <v>38728252.985323206</v>
      </c>
      <c r="E36" s="318">
        <v>28486028.807909314</v>
      </c>
      <c r="F36" s="318">
        <v>42094073.389265589</v>
      </c>
      <c r="G36" s="318">
        <v>8896634.4178030901</v>
      </c>
    </row>
    <row r="37" spans="1:7">
      <c r="A37" s="311">
        <v>29</v>
      </c>
      <c r="B37" s="312" t="s">
        <v>485</v>
      </c>
      <c r="C37" s="310"/>
      <c r="D37" s="310"/>
      <c r="E37" s="310"/>
      <c r="F37" s="310"/>
      <c r="G37" s="313">
        <f>SUM(G23:G24,G32:G33,G36)</f>
        <v>1115529545.7729547</v>
      </c>
    </row>
    <row r="38" spans="1:7">
      <c r="A38" s="302"/>
      <c r="B38" s="320"/>
      <c r="C38" s="321"/>
      <c r="D38" s="321"/>
      <c r="E38" s="321"/>
      <c r="F38" s="321"/>
      <c r="G38" s="322"/>
    </row>
    <row r="39" spans="1:7" ht="15" thickBot="1">
      <c r="A39" s="323">
        <v>30</v>
      </c>
      <c r="B39" s="324" t="s">
        <v>453</v>
      </c>
      <c r="C39" s="203"/>
      <c r="D39" s="188"/>
      <c r="E39" s="188"/>
      <c r="F39" s="325"/>
      <c r="G39" s="326">
        <f>IFERROR(G21/G37,0)</f>
        <v>1.2408362342535628</v>
      </c>
    </row>
    <row r="42" spans="1:7" ht="41.4">
      <c r="B42" s="17" t="s">
        <v>486</v>
      </c>
    </row>
  </sheetData>
  <mergeCells count="2">
    <mergeCell ref="C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333" bestFit="1" customWidth="1"/>
    <col min="2" max="2" width="105.109375" style="333" bestFit="1" customWidth="1"/>
    <col min="3" max="3" width="13.88671875" style="333" bestFit="1" customWidth="1"/>
    <col min="4" max="4" width="13" style="333" bestFit="1" customWidth="1"/>
    <col min="5" max="5" width="17.44140625" style="333" bestFit="1" customWidth="1"/>
    <col min="6" max="6" width="14.44140625" style="333" bestFit="1" customWidth="1"/>
    <col min="7" max="7" width="30.44140625" style="333" customWidth="1"/>
    <col min="8" max="8" width="16" style="333" bestFit="1" customWidth="1"/>
    <col min="9" max="16384" width="9.109375" style="333"/>
  </cols>
  <sheetData>
    <row r="1" spans="1:8" ht="13.8">
      <c r="A1" s="332" t="s">
        <v>108</v>
      </c>
      <c r="B1" s="271" t="str">
        <f>Info!C2</f>
        <v>სს ტერაბანკი</v>
      </c>
    </row>
    <row r="2" spans="1:8">
      <c r="A2" s="332" t="s">
        <v>109</v>
      </c>
      <c r="B2" s="335">
        <f>'1. key ratios'!B2</f>
        <v>45657</v>
      </c>
    </row>
    <row r="3" spans="1:8">
      <c r="A3" s="334" t="s">
        <v>493</v>
      </c>
    </row>
    <row r="5" spans="1:8">
      <c r="A5" s="701" t="s">
        <v>494</v>
      </c>
      <c r="B5" s="702"/>
      <c r="C5" s="707" t="s">
        <v>495</v>
      </c>
      <c r="D5" s="708"/>
      <c r="E5" s="708"/>
      <c r="F5" s="708"/>
      <c r="G5" s="708"/>
      <c r="H5" s="709"/>
    </row>
    <row r="6" spans="1:8">
      <c r="A6" s="703"/>
      <c r="B6" s="704"/>
      <c r="C6" s="710"/>
      <c r="D6" s="711"/>
      <c r="E6" s="711"/>
      <c r="F6" s="711"/>
      <c r="G6" s="711"/>
      <c r="H6" s="712"/>
    </row>
    <row r="7" spans="1:8" ht="24">
      <c r="A7" s="705"/>
      <c r="B7" s="706"/>
      <c r="C7" s="416" t="s">
        <v>496</v>
      </c>
      <c r="D7" s="416" t="s">
        <v>497</v>
      </c>
      <c r="E7" s="416" t="s">
        <v>498</v>
      </c>
      <c r="F7" s="416" t="s">
        <v>499</v>
      </c>
      <c r="G7" s="416" t="s">
        <v>679</v>
      </c>
      <c r="H7" s="416" t="s">
        <v>66</v>
      </c>
    </row>
    <row r="8" spans="1:8">
      <c r="A8" s="412">
        <v>1</v>
      </c>
      <c r="B8" s="411" t="s">
        <v>134</v>
      </c>
      <c r="C8" s="550">
        <v>165096827.09</v>
      </c>
      <c r="D8" s="550">
        <v>135186035.61000001</v>
      </c>
      <c r="E8" s="550">
        <v>10767389.823691236</v>
      </c>
      <c r="F8" s="550">
        <v>4994411.2671999997</v>
      </c>
      <c r="G8" s="550">
        <v>0</v>
      </c>
      <c r="H8" s="550">
        <v>316044663.79089129</v>
      </c>
    </row>
    <row r="9" spans="1:8">
      <c r="A9" s="412">
        <v>2</v>
      </c>
      <c r="B9" s="411" t="s">
        <v>135</v>
      </c>
      <c r="C9" s="550">
        <v>0</v>
      </c>
      <c r="D9" s="550">
        <v>0</v>
      </c>
      <c r="E9" s="550">
        <v>0</v>
      </c>
      <c r="F9" s="550">
        <v>0</v>
      </c>
      <c r="G9" s="550">
        <v>0</v>
      </c>
      <c r="H9" s="550">
        <v>0</v>
      </c>
    </row>
    <row r="10" spans="1:8">
      <c r="A10" s="412">
        <v>3</v>
      </c>
      <c r="B10" s="411" t="s">
        <v>136</v>
      </c>
      <c r="C10" s="550">
        <v>0</v>
      </c>
      <c r="D10" s="550">
        <v>0</v>
      </c>
      <c r="E10" s="550">
        <v>0</v>
      </c>
      <c r="F10" s="550">
        <v>0</v>
      </c>
      <c r="G10" s="550">
        <v>0</v>
      </c>
      <c r="H10" s="550">
        <v>0</v>
      </c>
    </row>
    <row r="11" spans="1:8">
      <c r="A11" s="412">
        <v>4</v>
      </c>
      <c r="B11" s="411" t="s">
        <v>137</v>
      </c>
      <c r="C11" s="550">
        <v>0</v>
      </c>
      <c r="D11" s="550">
        <v>0</v>
      </c>
      <c r="E11" s="550">
        <v>0</v>
      </c>
      <c r="F11" s="550">
        <v>0</v>
      </c>
      <c r="G11" s="550">
        <v>0</v>
      </c>
      <c r="H11" s="550">
        <v>0</v>
      </c>
    </row>
    <row r="12" spans="1:8">
      <c r="A12" s="412">
        <v>5</v>
      </c>
      <c r="B12" s="411" t="s">
        <v>946</v>
      </c>
      <c r="C12" s="550">
        <v>0</v>
      </c>
      <c r="D12" s="550">
        <v>0</v>
      </c>
      <c r="E12" s="550">
        <v>0</v>
      </c>
      <c r="F12" s="550">
        <v>0</v>
      </c>
      <c r="G12" s="550">
        <v>0</v>
      </c>
      <c r="H12" s="550">
        <v>0</v>
      </c>
    </row>
    <row r="13" spans="1:8">
      <c r="A13" s="412">
        <v>6</v>
      </c>
      <c r="B13" s="411" t="s">
        <v>138</v>
      </c>
      <c r="C13" s="550">
        <v>0</v>
      </c>
      <c r="D13" s="550">
        <v>41666333</v>
      </c>
      <c r="E13" s="550">
        <v>0</v>
      </c>
      <c r="F13" s="550">
        <v>2907695.91</v>
      </c>
      <c r="G13" s="550">
        <v>0</v>
      </c>
      <c r="H13" s="550">
        <v>44574028.909999996</v>
      </c>
    </row>
    <row r="14" spans="1:8">
      <c r="A14" s="412">
        <v>7</v>
      </c>
      <c r="B14" s="411" t="s">
        <v>71</v>
      </c>
      <c r="C14" s="550">
        <v>0</v>
      </c>
      <c r="D14" s="550">
        <v>59954041.9726431</v>
      </c>
      <c r="E14" s="550">
        <v>216748789.56384134</v>
      </c>
      <c r="F14" s="550">
        <v>339970455.03107369</v>
      </c>
      <c r="G14" s="550">
        <v>0</v>
      </c>
      <c r="H14" s="550">
        <v>616673286.56755805</v>
      </c>
    </row>
    <row r="15" spans="1:8">
      <c r="A15" s="412">
        <v>8</v>
      </c>
      <c r="B15" s="413" t="s">
        <v>72</v>
      </c>
      <c r="C15" s="550">
        <v>0</v>
      </c>
      <c r="D15" s="550">
        <v>31759777.645970996</v>
      </c>
      <c r="E15" s="550">
        <v>206496286.25632894</v>
      </c>
      <c r="F15" s="550">
        <v>448380743.0445165</v>
      </c>
      <c r="G15" s="550" t="s">
        <v>1031</v>
      </c>
      <c r="H15" s="550">
        <v>686636806.94681644</v>
      </c>
    </row>
    <row r="16" spans="1:8">
      <c r="A16" s="412">
        <v>9</v>
      </c>
      <c r="B16" s="411" t="s">
        <v>947</v>
      </c>
      <c r="C16" s="550">
        <v>0</v>
      </c>
      <c r="D16" s="550">
        <v>3646551.0899399999</v>
      </c>
      <c r="E16" s="550">
        <v>13506272.65737699</v>
      </c>
      <c r="F16" s="550">
        <v>116986954.20281482</v>
      </c>
      <c r="G16" s="550">
        <v>0</v>
      </c>
      <c r="H16" s="550">
        <v>134139777.9501318</v>
      </c>
    </row>
    <row r="17" spans="1:8">
      <c r="A17" s="412">
        <v>10</v>
      </c>
      <c r="B17" s="415" t="s">
        <v>514</v>
      </c>
      <c r="C17" s="550">
        <v>0</v>
      </c>
      <c r="D17" s="550">
        <v>731525.99104599992</v>
      </c>
      <c r="E17" s="550">
        <v>10155276.327551009</v>
      </c>
      <c r="F17" s="550">
        <v>11382523.468552001</v>
      </c>
      <c r="G17" s="550">
        <v>0</v>
      </c>
      <c r="H17" s="550">
        <v>22269325.787149012</v>
      </c>
    </row>
    <row r="18" spans="1:8">
      <c r="A18" s="412">
        <v>11</v>
      </c>
      <c r="B18" s="411" t="s">
        <v>68</v>
      </c>
      <c r="C18" s="550">
        <v>0</v>
      </c>
      <c r="D18" s="550">
        <v>0</v>
      </c>
      <c r="E18" s="550">
        <v>0</v>
      </c>
      <c r="F18" s="550">
        <v>0</v>
      </c>
      <c r="G18" s="550">
        <v>0</v>
      </c>
      <c r="H18" s="550">
        <v>0</v>
      </c>
    </row>
    <row r="19" spans="1:8">
      <c r="A19" s="412">
        <v>12</v>
      </c>
      <c r="B19" s="411" t="s">
        <v>69</v>
      </c>
      <c r="C19" s="550">
        <v>0</v>
      </c>
      <c r="D19" s="550">
        <v>0</v>
      </c>
      <c r="E19" s="550">
        <v>0</v>
      </c>
      <c r="F19" s="550">
        <v>0</v>
      </c>
      <c r="G19" s="550">
        <v>0</v>
      </c>
      <c r="H19" s="550">
        <v>0</v>
      </c>
    </row>
    <row r="20" spans="1:8">
      <c r="A20" s="414">
        <v>13</v>
      </c>
      <c r="B20" s="413" t="s">
        <v>70</v>
      </c>
      <c r="C20" s="550">
        <v>0</v>
      </c>
      <c r="D20" s="550">
        <v>0</v>
      </c>
      <c r="E20" s="550">
        <v>0</v>
      </c>
      <c r="F20" s="550">
        <v>0</v>
      </c>
      <c r="G20" s="550">
        <v>0</v>
      </c>
      <c r="H20" s="550">
        <v>0</v>
      </c>
    </row>
    <row r="21" spans="1:8">
      <c r="A21" s="412">
        <v>14</v>
      </c>
      <c r="B21" s="411" t="s">
        <v>500</v>
      </c>
      <c r="C21" s="550">
        <v>67816053.290000722</v>
      </c>
      <c r="D21" s="550">
        <v>0</v>
      </c>
      <c r="E21" s="550">
        <v>0</v>
      </c>
      <c r="F21" s="550">
        <v>96877532.64000003</v>
      </c>
      <c r="G21" s="550">
        <v>0</v>
      </c>
      <c r="H21" s="550">
        <v>164693585.93000075</v>
      </c>
    </row>
    <row r="22" spans="1:8">
      <c r="A22" s="410">
        <v>15</v>
      </c>
      <c r="B22" s="409" t="s">
        <v>66</v>
      </c>
      <c r="C22" s="550">
        <v>232912880.38000071</v>
      </c>
      <c r="D22" s="550">
        <v>272212739.3185541</v>
      </c>
      <c r="E22" s="550">
        <v>447518738.30123854</v>
      </c>
      <c r="F22" s="550">
        <v>1010117792.095605</v>
      </c>
      <c r="G22" s="550">
        <v>0</v>
      </c>
      <c r="H22" s="550">
        <v>1962762150.0953984</v>
      </c>
    </row>
    <row r="26" spans="1:8" ht="36">
      <c r="B26" s="342" t="s">
        <v>678</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36" bestFit="1" customWidth="1"/>
    <col min="2" max="2" width="86.88671875" style="333" customWidth="1"/>
    <col min="3" max="4" width="31.5546875" style="333" customWidth="1"/>
    <col min="5" max="5" width="16.44140625" style="333" bestFit="1" customWidth="1"/>
    <col min="6" max="6" width="14.33203125" style="333" bestFit="1" customWidth="1"/>
    <col min="7" max="7" width="20" style="333" bestFit="1" customWidth="1"/>
    <col min="8" max="8" width="25.109375" style="333" bestFit="1" customWidth="1"/>
    <col min="9" max="16384" width="9.109375" style="333"/>
  </cols>
  <sheetData>
    <row r="1" spans="1:8" ht="13.8">
      <c r="A1" s="332" t="s">
        <v>108</v>
      </c>
      <c r="B1" s="271" t="str">
        <f>Info!C2</f>
        <v>სს ტერაბანკი</v>
      </c>
      <c r="C1" s="428"/>
      <c r="D1" s="428"/>
      <c r="E1" s="428"/>
      <c r="F1" s="428"/>
      <c r="G1" s="428"/>
      <c r="H1" s="428"/>
    </row>
    <row r="2" spans="1:8">
      <c r="A2" s="332" t="s">
        <v>109</v>
      </c>
      <c r="B2" s="335">
        <f>'1. key ratios'!B2</f>
        <v>45657</v>
      </c>
      <c r="C2" s="428"/>
      <c r="D2" s="428"/>
      <c r="E2" s="428"/>
      <c r="F2" s="428"/>
      <c r="G2" s="428"/>
      <c r="H2" s="428"/>
    </row>
    <row r="3" spans="1:8">
      <c r="A3" s="334" t="s">
        <v>501</v>
      </c>
      <c r="B3" s="428"/>
      <c r="C3" s="428"/>
      <c r="D3" s="428"/>
      <c r="E3" s="428"/>
      <c r="F3" s="428"/>
      <c r="G3" s="428"/>
      <c r="H3" s="428"/>
    </row>
    <row r="4" spans="1:8">
      <c r="A4" s="429"/>
      <c r="B4" s="428"/>
      <c r="C4" s="427" t="s">
        <v>502</v>
      </c>
      <c r="D4" s="427" t="s">
        <v>503</v>
      </c>
      <c r="E4" s="427" t="s">
        <v>504</v>
      </c>
      <c r="F4" s="427" t="s">
        <v>505</v>
      </c>
      <c r="G4" s="427" t="s">
        <v>506</v>
      </c>
      <c r="H4" s="427" t="s">
        <v>507</v>
      </c>
    </row>
    <row r="5" spans="1:8" ht="33.9" customHeight="1">
      <c r="A5" s="701" t="s">
        <v>866</v>
      </c>
      <c r="B5" s="702"/>
      <c r="C5" s="715" t="s">
        <v>596</v>
      </c>
      <c r="D5" s="715"/>
      <c r="E5" s="715" t="s">
        <v>865</v>
      </c>
      <c r="F5" s="713" t="s">
        <v>864</v>
      </c>
      <c r="G5" s="713" t="s">
        <v>511</v>
      </c>
      <c r="H5" s="425" t="s">
        <v>863</v>
      </c>
    </row>
    <row r="6" spans="1:8" ht="24">
      <c r="A6" s="705"/>
      <c r="B6" s="706"/>
      <c r="C6" s="426" t="s">
        <v>512</v>
      </c>
      <c r="D6" s="426" t="s">
        <v>513</v>
      </c>
      <c r="E6" s="715"/>
      <c r="F6" s="714"/>
      <c r="G6" s="714"/>
      <c r="H6" s="425" t="s">
        <v>862</v>
      </c>
    </row>
    <row r="7" spans="1:8">
      <c r="A7" s="423">
        <v>1</v>
      </c>
      <c r="B7" s="411" t="s">
        <v>134</v>
      </c>
      <c r="C7" s="418">
        <v>0</v>
      </c>
      <c r="D7" s="418">
        <v>316078095.27999997</v>
      </c>
      <c r="E7" s="418">
        <v>33431.48910876413</v>
      </c>
      <c r="F7" s="418">
        <v>0</v>
      </c>
      <c r="G7" s="418">
        <v>0</v>
      </c>
      <c r="H7" s="417">
        <f t="shared" ref="H7:H20" si="0">C7+D7-E7-F7</f>
        <v>316044663.79089123</v>
      </c>
    </row>
    <row r="8" spans="1:8" ht="14.4" customHeight="1">
      <c r="A8" s="423">
        <v>2</v>
      </c>
      <c r="B8" s="411" t="s">
        <v>135</v>
      </c>
      <c r="C8" s="418">
        <v>0</v>
      </c>
      <c r="D8" s="418">
        <v>0</v>
      </c>
      <c r="E8" s="418">
        <v>0</v>
      </c>
      <c r="F8" s="418">
        <v>0</v>
      </c>
      <c r="G8" s="418">
        <v>0</v>
      </c>
      <c r="H8" s="417">
        <f t="shared" si="0"/>
        <v>0</v>
      </c>
    </row>
    <row r="9" spans="1:8">
      <c r="A9" s="423">
        <v>3</v>
      </c>
      <c r="B9" s="411" t="s">
        <v>136</v>
      </c>
      <c r="C9" s="418">
        <v>0</v>
      </c>
      <c r="D9" s="418">
        <v>0</v>
      </c>
      <c r="E9" s="418">
        <v>0</v>
      </c>
      <c r="F9" s="418">
        <v>0</v>
      </c>
      <c r="G9" s="418">
        <v>0</v>
      </c>
      <c r="H9" s="417">
        <f t="shared" si="0"/>
        <v>0</v>
      </c>
    </row>
    <row r="10" spans="1:8">
      <c r="A10" s="423">
        <v>4</v>
      </c>
      <c r="B10" s="411" t="s">
        <v>137</v>
      </c>
      <c r="C10" s="418">
        <v>0</v>
      </c>
      <c r="D10" s="418">
        <v>0</v>
      </c>
      <c r="E10" s="418">
        <v>0</v>
      </c>
      <c r="F10" s="418">
        <v>0</v>
      </c>
      <c r="G10" s="418">
        <v>0</v>
      </c>
      <c r="H10" s="417">
        <f t="shared" si="0"/>
        <v>0</v>
      </c>
    </row>
    <row r="11" spans="1:8">
      <c r="A11" s="423">
        <v>5</v>
      </c>
      <c r="B11" s="411" t="s">
        <v>946</v>
      </c>
      <c r="C11" s="418">
        <v>0</v>
      </c>
      <c r="D11" s="418">
        <v>0</v>
      </c>
      <c r="E11" s="418">
        <v>0</v>
      </c>
      <c r="F11" s="418">
        <v>0</v>
      </c>
      <c r="G11" s="418">
        <v>0</v>
      </c>
      <c r="H11" s="417">
        <f t="shared" si="0"/>
        <v>0</v>
      </c>
    </row>
    <row r="12" spans="1:8">
      <c r="A12" s="423">
        <v>6</v>
      </c>
      <c r="B12" s="411" t="s">
        <v>138</v>
      </c>
      <c r="C12" s="418">
        <v>0</v>
      </c>
      <c r="D12" s="418">
        <v>44574028.910000004</v>
      </c>
      <c r="E12" s="418">
        <v>0</v>
      </c>
      <c r="F12" s="418">
        <v>0</v>
      </c>
      <c r="G12" s="418">
        <v>0</v>
      </c>
      <c r="H12" s="417">
        <f t="shared" si="0"/>
        <v>44574028.910000004</v>
      </c>
    </row>
    <row r="13" spans="1:8">
      <c r="A13" s="423">
        <v>7</v>
      </c>
      <c r="B13" s="411" t="s">
        <v>71</v>
      </c>
      <c r="C13" s="418">
        <v>8376603.651800001</v>
      </c>
      <c r="D13" s="418">
        <v>614630759.85040057</v>
      </c>
      <c r="E13" s="418">
        <v>6334076.9346416388</v>
      </c>
      <c r="F13" s="418">
        <v>0</v>
      </c>
      <c r="G13" s="418">
        <v>149998.89000000001</v>
      </c>
      <c r="H13" s="417">
        <f t="shared" si="0"/>
        <v>616673286.567559</v>
      </c>
    </row>
    <row r="14" spans="1:8">
      <c r="A14" s="423">
        <v>8</v>
      </c>
      <c r="B14" s="413" t="s">
        <v>72</v>
      </c>
      <c r="C14" s="418">
        <v>44950195.028799936</v>
      </c>
      <c r="D14" s="418">
        <v>665752356.87940538</v>
      </c>
      <c r="E14" s="418">
        <v>24065744.961380862</v>
      </c>
      <c r="F14" s="418">
        <v>0</v>
      </c>
      <c r="G14" s="418">
        <v>906934.96595796687</v>
      </c>
      <c r="H14" s="417">
        <f t="shared" si="0"/>
        <v>686636806.94682443</v>
      </c>
    </row>
    <row r="15" spans="1:8">
      <c r="A15" s="423">
        <v>9</v>
      </c>
      <c r="B15" s="411" t="s">
        <v>947</v>
      </c>
      <c r="C15" s="418">
        <v>3678252.5615000012</v>
      </c>
      <c r="D15" s="418">
        <v>132490874.34959999</v>
      </c>
      <c r="E15" s="418">
        <v>2029348.9609679992</v>
      </c>
      <c r="F15" s="418">
        <v>0</v>
      </c>
      <c r="G15" s="418">
        <v>0</v>
      </c>
      <c r="H15" s="417">
        <f t="shared" si="0"/>
        <v>134139777.950132</v>
      </c>
    </row>
    <row r="16" spans="1:8">
      <c r="A16" s="423">
        <v>10</v>
      </c>
      <c r="B16" s="415" t="s">
        <v>514</v>
      </c>
      <c r="C16" s="418">
        <v>34761266.431900032</v>
      </c>
      <c r="D16" s="418">
        <v>0</v>
      </c>
      <c r="E16" s="418">
        <v>12491940.64475101</v>
      </c>
      <c r="F16" s="418">
        <v>0</v>
      </c>
      <c r="G16" s="418">
        <v>902151.59595796675</v>
      </c>
      <c r="H16" s="417">
        <f t="shared" si="0"/>
        <v>22269325.78714902</v>
      </c>
    </row>
    <row r="17" spans="1:8">
      <c r="A17" s="423">
        <v>11</v>
      </c>
      <c r="B17" s="411" t="s">
        <v>68</v>
      </c>
      <c r="C17" s="418">
        <v>0</v>
      </c>
      <c r="D17" s="418">
        <v>0</v>
      </c>
      <c r="E17" s="418">
        <v>0</v>
      </c>
      <c r="F17" s="418">
        <v>0</v>
      </c>
      <c r="G17" s="418">
        <v>0</v>
      </c>
      <c r="H17" s="417">
        <f t="shared" si="0"/>
        <v>0</v>
      </c>
    </row>
    <row r="18" spans="1:8">
      <c r="A18" s="423">
        <v>12</v>
      </c>
      <c r="B18" s="411" t="s">
        <v>69</v>
      </c>
      <c r="C18" s="418">
        <v>0</v>
      </c>
      <c r="D18" s="418">
        <v>0</v>
      </c>
      <c r="E18" s="418">
        <v>0</v>
      </c>
      <c r="F18" s="418">
        <v>0</v>
      </c>
      <c r="G18" s="418">
        <v>0</v>
      </c>
      <c r="H18" s="417">
        <f t="shared" si="0"/>
        <v>0</v>
      </c>
    </row>
    <row r="19" spans="1:8">
      <c r="A19" s="424">
        <v>13</v>
      </c>
      <c r="B19" s="413" t="s">
        <v>70</v>
      </c>
      <c r="C19" s="418">
        <v>0</v>
      </c>
      <c r="D19" s="418">
        <v>0</v>
      </c>
      <c r="E19" s="418">
        <v>0</v>
      </c>
      <c r="F19" s="418">
        <v>0</v>
      </c>
      <c r="G19" s="418">
        <v>0</v>
      </c>
      <c r="H19" s="417">
        <f t="shared" si="0"/>
        <v>0</v>
      </c>
    </row>
    <row r="20" spans="1:8">
      <c r="A20" s="423">
        <v>14</v>
      </c>
      <c r="B20" s="411" t="s">
        <v>500</v>
      </c>
      <c r="C20" s="418">
        <v>33947413.103765786</v>
      </c>
      <c r="D20" s="418">
        <v>162553515.87956831</v>
      </c>
      <c r="E20" s="418">
        <v>0</v>
      </c>
      <c r="F20" s="418">
        <v>0</v>
      </c>
      <c r="G20" s="418">
        <v>0</v>
      </c>
      <c r="H20" s="417">
        <f t="shared" si="0"/>
        <v>196500928.98333409</v>
      </c>
    </row>
    <row r="21" spans="1:8" s="337" customFormat="1">
      <c r="A21" s="422">
        <v>15</v>
      </c>
      <c r="B21" s="421" t="s">
        <v>66</v>
      </c>
      <c r="C21" s="421">
        <f t="shared" ref="C21:H21" si="1">SUM(C7:C15)+SUM(C17:C20)</f>
        <v>90952464.345865726</v>
      </c>
      <c r="D21" s="421">
        <f t="shared" si="1"/>
        <v>1936079631.1489744</v>
      </c>
      <c r="E21" s="421">
        <f t="shared" si="1"/>
        <v>32462602.346099265</v>
      </c>
      <c r="F21" s="421">
        <f t="shared" si="1"/>
        <v>0</v>
      </c>
      <c r="G21" s="421">
        <f t="shared" si="1"/>
        <v>1056933.8559579668</v>
      </c>
      <c r="H21" s="417">
        <f t="shared" si="1"/>
        <v>1994569493.1487408</v>
      </c>
    </row>
    <row r="22" spans="1:8">
      <c r="A22" s="420">
        <v>16</v>
      </c>
      <c r="B22" s="419" t="s">
        <v>515</v>
      </c>
      <c r="C22" s="418">
        <v>57005051.242099933</v>
      </c>
      <c r="D22" s="418">
        <v>1381741358.309406</v>
      </c>
      <c r="E22" s="418">
        <v>32284380.829354327</v>
      </c>
      <c r="F22" s="418">
        <v>0</v>
      </c>
      <c r="G22" s="418">
        <v>1056933.8559579668</v>
      </c>
      <c r="H22" s="417">
        <f>C22+D22-E22-F22</f>
        <v>1406462028.7221518</v>
      </c>
    </row>
    <row r="23" spans="1:8">
      <c r="A23" s="420">
        <v>17</v>
      </c>
      <c r="B23" s="419" t="s">
        <v>516</v>
      </c>
      <c r="C23" s="561">
        <v>0</v>
      </c>
      <c r="D23" s="418">
        <v>182113900.96000004</v>
      </c>
      <c r="E23" s="418">
        <v>178227.78501139695</v>
      </c>
      <c r="F23" s="418">
        <v>0</v>
      </c>
      <c r="G23" s="418">
        <v>0</v>
      </c>
      <c r="H23" s="417">
        <f>C23+D23-E23-F23</f>
        <v>181935673.17498863</v>
      </c>
    </row>
    <row r="26" spans="1:8" ht="42.6" customHeight="1">
      <c r="B26" s="342" t="s">
        <v>678</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333" bestFit="1" customWidth="1"/>
    <col min="2" max="2" width="93.44140625" style="333" customWidth="1"/>
    <col min="3" max="4" width="35" style="333" customWidth="1"/>
    <col min="5" max="7" width="22" style="333" customWidth="1"/>
    <col min="8" max="8" width="42.33203125" style="333" bestFit="1" customWidth="1"/>
    <col min="9" max="16384" width="9.109375" style="333"/>
  </cols>
  <sheetData>
    <row r="1" spans="1:8" ht="13.8">
      <c r="A1" s="332" t="s">
        <v>108</v>
      </c>
      <c r="B1" s="271" t="str">
        <f>Info!C2</f>
        <v>სს ტერაბანკი</v>
      </c>
      <c r="C1" s="428"/>
      <c r="D1" s="428"/>
      <c r="E1" s="428"/>
      <c r="F1" s="428"/>
      <c r="G1" s="428"/>
      <c r="H1" s="428"/>
    </row>
    <row r="2" spans="1:8">
      <c r="A2" s="332" t="s">
        <v>109</v>
      </c>
      <c r="B2" s="335">
        <f>'1. key ratios'!B2</f>
        <v>45657</v>
      </c>
      <c r="C2" s="428"/>
      <c r="D2" s="428"/>
      <c r="E2" s="428"/>
      <c r="F2" s="428"/>
      <c r="G2" s="428"/>
      <c r="H2" s="428"/>
    </row>
    <row r="3" spans="1:8">
      <c r="A3" s="334" t="s">
        <v>517</v>
      </c>
      <c r="B3" s="428"/>
      <c r="C3" s="428"/>
      <c r="D3" s="428"/>
      <c r="E3" s="428"/>
      <c r="F3" s="428"/>
      <c r="G3" s="428"/>
      <c r="H3" s="428"/>
    </row>
    <row r="4" spans="1:8">
      <c r="A4" s="428"/>
      <c r="B4" s="428"/>
      <c r="C4" s="427" t="s">
        <v>502</v>
      </c>
      <c r="D4" s="427" t="s">
        <v>503</v>
      </c>
      <c r="E4" s="427" t="s">
        <v>504</v>
      </c>
      <c r="F4" s="427" t="s">
        <v>505</v>
      </c>
      <c r="G4" s="427" t="s">
        <v>506</v>
      </c>
      <c r="H4" s="427" t="s">
        <v>507</v>
      </c>
    </row>
    <row r="5" spans="1:8" ht="41.4" customHeight="1">
      <c r="A5" s="701" t="s">
        <v>868</v>
      </c>
      <c r="B5" s="702"/>
      <c r="C5" s="716" t="s">
        <v>596</v>
      </c>
      <c r="D5" s="717"/>
      <c r="E5" s="713" t="s">
        <v>865</v>
      </c>
      <c r="F5" s="713" t="s">
        <v>864</v>
      </c>
      <c r="G5" s="713" t="s">
        <v>511</v>
      </c>
      <c r="H5" s="425" t="s">
        <v>863</v>
      </c>
    </row>
    <row r="6" spans="1:8" ht="24">
      <c r="A6" s="705"/>
      <c r="B6" s="706"/>
      <c r="C6" s="426" t="s">
        <v>512</v>
      </c>
      <c r="D6" s="426" t="s">
        <v>513</v>
      </c>
      <c r="E6" s="714"/>
      <c r="F6" s="714"/>
      <c r="G6" s="714"/>
      <c r="H6" s="425" t="s">
        <v>862</v>
      </c>
    </row>
    <row r="7" spans="1:8">
      <c r="A7" s="418">
        <v>1</v>
      </c>
      <c r="B7" s="431" t="s">
        <v>518</v>
      </c>
      <c r="C7" s="418">
        <v>771395.66170000006</v>
      </c>
      <c r="D7" s="418">
        <v>385706094.70780003</v>
      </c>
      <c r="E7" s="418">
        <v>921240.21130876266</v>
      </c>
      <c r="F7" s="418">
        <v>0</v>
      </c>
      <c r="G7" s="418">
        <v>0</v>
      </c>
      <c r="H7" s="417">
        <f t="shared" ref="H7:H34" si="0">C7+D7-E7-F7</f>
        <v>385556250.15819126</v>
      </c>
    </row>
    <row r="8" spans="1:8">
      <c r="A8" s="418">
        <v>2</v>
      </c>
      <c r="B8" s="431" t="s">
        <v>519</v>
      </c>
      <c r="C8" s="418">
        <v>996891.54</v>
      </c>
      <c r="D8" s="418">
        <v>89091105.693599999</v>
      </c>
      <c r="E8" s="418">
        <v>590341.73136876151</v>
      </c>
      <c r="F8" s="418">
        <v>0</v>
      </c>
      <c r="G8" s="418">
        <v>0</v>
      </c>
      <c r="H8" s="417">
        <f t="shared" si="0"/>
        <v>89497655.50223124</v>
      </c>
    </row>
    <row r="9" spans="1:8">
      <c r="A9" s="418">
        <v>3</v>
      </c>
      <c r="B9" s="431" t="s">
        <v>867</v>
      </c>
      <c r="C9" s="418">
        <v>0</v>
      </c>
      <c r="D9" s="418">
        <v>32707851.0634</v>
      </c>
      <c r="E9" s="418">
        <v>179.8963</v>
      </c>
      <c r="F9" s="418">
        <v>0</v>
      </c>
      <c r="G9" s="418">
        <v>0</v>
      </c>
      <c r="H9" s="417">
        <f t="shared" si="0"/>
        <v>32707671.167100001</v>
      </c>
    </row>
    <row r="10" spans="1:8">
      <c r="A10" s="418">
        <v>4</v>
      </c>
      <c r="B10" s="431" t="s">
        <v>520</v>
      </c>
      <c r="C10" s="418">
        <v>7088911.1145000001</v>
      </c>
      <c r="D10" s="418">
        <v>135859103.26902604</v>
      </c>
      <c r="E10" s="418">
        <v>1994983.0202936563</v>
      </c>
      <c r="F10" s="418">
        <v>0</v>
      </c>
      <c r="G10" s="418">
        <v>0</v>
      </c>
      <c r="H10" s="417">
        <f t="shared" si="0"/>
        <v>140953031.36323237</v>
      </c>
    </row>
    <row r="11" spans="1:8">
      <c r="A11" s="418">
        <v>5</v>
      </c>
      <c r="B11" s="431" t="s">
        <v>521</v>
      </c>
      <c r="C11" s="418">
        <v>3439266.6232000003</v>
      </c>
      <c r="D11" s="418">
        <v>75970382.744300008</v>
      </c>
      <c r="E11" s="418">
        <v>1749186.683399999</v>
      </c>
      <c r="F11" s="418">
        <v>0</v>
      </c>
      <c r="G11" s="418">
        <v>0</v>
      </c>
      <c r="H11" s="417">
        <f t="shared" si="0"/>
        <v>77660462.684100002</v>
      </c>
    </row>
    <row r="12" spans="1:8">
      <c r="A12" s="418">
        <v>6</v>
      </c>
      <c r="B12" s="431" t="s">
        <v>522</v>
      </c>
      <c r="C12" s="418">
        <v>3624853.3299000002</v>
      </c>
      <c r="D12" s="418">
        <v>43649482.673122443</v>
      </c>
      <c r="E12" s="418">
        <v>1317408.423491837</v>
      </c>
      <c r="F12" s="418">
        <v>0</v>
      </c>
      <c r="G12" s="418">
        <v>0</v>
      </c>
      <c r="H12" s="417">
        <f t="shared" si="0"/>
        <v>45956927.579530612</v>
      </c>
    </row>
    <row r="13" spans="1:8">
      <c r="A13" s="418">
        <v>7</v>
      </c>
      <c r="B13" s="431" t="s">
        <v>523</v>
      </c>
      <c r="C13" s="418">
        <v>1046733.2513000001</v>
      </c>
      <c r="D13" s="418">
        <v>99183942.23963204</v>
      </c>
      <c r="E13" s="418">
        <v>1073704.5217329951</v>
      </c>
      <c r="F13" s="418">
        <v>0</v>
      </c>
      <c r="G13" s="418">
        <v>0</v>
      </c>
      <c r="H13" s="417">
        <f t="shared" si="0"/>
        <v>99156970.969199046</v>
      </c>
    </row>
    <row r="14" spans="1:8">
      <c r="A14" s="418">
        <v>8</v>
      </c>
      <c r="B14" s="431" t="s">
        <v>524</v>
      </c>
      <c r="C14" s="418">
        <v>1294544.6900000006</v>
      </c>
      <c r="D14" s="418">
        <v>51611866.87900003</v>
      </c>
      <c r="E14" s="418">
        <v>938681.48079999955</v>
      </c>
      <c r="F14" s="418">
        <v>0</v>
      </c>
      <c r="G14" s="418">
        <v>0</v>
      </c>
      <c r="H14" s="417">
        <f t="shared" si="0"/>
        <v>51967730.088200025</v>
      </c>
    </row>
    <row r="15" spans="1:8">
      <c r="A15" s="418">
        <v>9</v>
      </c>
      <c r="B15" s="431" t="s">
        <v>525</v>
      </c>
      <c r="C15" s="418">
        <v>317853.46999999997</v>
      </c>
      <c r="D15" s="418">
        <v>37218487.550700001</v>
      </c>
      <c r="E15" s="418">
        <v>321296.69550000009</v>
      </c>
      <c r="F15" s="418">
        <v>0</v>
      </c>
      <c r="G15" s="418">
        <v>0</v>
      </c>
      <c r="H15" s="417">
        <f t="shared" si="0"/>
        <v>37215044.325199999</v>
      </c>
    </row>
    <row r="16" spans="1:8">
      <c r="A16" s="418">
        <v>10</v>
      </c>
      <c r="B16" s="431" t="s">
        <v>526</v>
      </c>
      <c r="C16" s="418">
        <v>1055991.2401000001</v>
      </c>
      <c r="D16" s="418">
        <v>19435752.846899994</v>
      </c>
      <c r="E16" s="418">
        <v>616688.71510000015</v>
      </c>
      <c r="F16" s="418">
        <v>0</v>
      </c>
      <c r="G16" s="418">
        <v>0</v>
      </c>
      <c r="H16" s="417">
        <f t="shared" si="0"/>
        <v>19875055.371899992</v>
      </c>
    </row>
    <row r="17" spans="1:8">
      <c r="A17" s="418">
        <v>11</v>
      </c>
      <c r="B17" s="431" t="s">
        <v>527</v>
      </c>
      <c r="C17" s="418">
        <v>1124192.1253000002</v>
      </c>
      <c r="D17" s="418">
        <v>9472676.0353000015</v>
      </c>
      <c r="E17" s="418">
        <v>556063.57339999988</v>
      </c>
      <c r="F17" s="418">
        <v>0</v>
      </c>
      <c r="G17" s="418">
        <v>0</v>
      </c>
      <c r="H17" s="417">
        <f t="shared" si="0"/>
        <v>10040804.587200001</v>
      </c>
    </row>
    <row r="18" spans="1:8">
      <c r="A18" s="418">
        <v>12</v>
      </c>
      <c r="B18" s="431" t="s">
        <v>528</v>
      </c>
      <c r="C18" s="418">
        <v>5151678.0262999991</v>
      </c>
      <c r="D18" s="418">
        <v>95684680.790000007</v>
      </c>
      <c r="E18" s="418">
        <v>3002429.2386441859</v>
      </c>
      <c r="F18" s="418">
        <v>0</v>
      </c>
      <c r="G18" s="418">
        <v>0</v>
      </c>
      <c r="H18" s="417">
        <f t="shared" si="0"/>
        <v>97833929.577655822</v>
      </c>
    </row>
    <row r="19" spans="1:8">
      <c r="A19" s="418">
        <v>13</v>
      </c>
      <c r="B19" s="431" t="s">
        <v>529</v>
      </c>
      <c r="C19" s="418">
        <v>1539328.5669999998</v>
      </c>
      <c r="D19" s="418">
        <v>26428953.231500022</v>
      </c>
      <c r="E19" s="418">
        <v>609165.04353852314</v>
      </c>
      <c r="F19" s="418">
        <v>0</v>
      </c>
      <c r="G19" s="418">
        <v>0</v>
      </c>
      <c r="H19" s="417">
        <f t="shared" si="0"/>
        <v>27359116.754961502</v>
      </c>
    </row>
    <row r="20" spans="1:8">
      <c r="A20" s="418">
        <v>14</v>
      </c>
      <c r="B20" s="431" t="s">
        <v>530</v>
      </c>
      <c r="C20" s="418">
        <v>5201977.3956999993</v>
      </c>
      <c r="D20" s="418">
        <v>129278421.22160004</v>
      </c>
      <c r="E20" s="418">
        <v>3004899.4319000044</v>
      </c>
      <c r="F20" s="418">
        <v>0</v>
      </c>
      <c r="G20" s="418">
        <v>0</v>
      </c>
      <c r="H20" s="417">
        <f t="shared" si="0"/>
        <v>131475499.18540002</v>
      </c>
    </row>
    <row r="21" spans="1:8">
      <c r="A21" s="418">
        <v>15</v>
      </c>
      <c r="B21" s="431" t="s">
        <v>531</v>
      </c>
      <c r="C21" s="418">
        <v>150479.23000000001</v>
      </c>
      <c r="D21" s="418">
        <v>40986866.896500029</v>
      </c>
      <c r="E21" s="418">
        <v>255195.44369999997</v>
      </c>
      <c r="F21" s="418">
        <v>0</v>
      </c>
      <c r="G21" s="418">
        <v>0</v>
      </c>
      <c r="H21" s="417">
        <f t="shared" si="0"/>
        <v>40882150.682800025</v>
      </c>
    </row>
    <row r="22" spans="1:8">
      <c r="A22" s="418">
        <v>16</v>
      </c>
      <c r="B22" s="431" t="s">
        <v>532</v>
      </c>
      <c r="C22" s="418">
        <v>0</v>
      </c>
      <c r="D22" s="418">
        <v>690337.63168400002</v>
      </c>
      <c r="E22" s="418">
        <v>731.16060000000004</v>
      </c>
      <c r="F22" s="418">
        <v>0</v>
      </c>
      <c r="G22" s="418">
        <v>0</v>
      </c>
      <c r="H22" s="417">
        <f t="shared" si="0"/>
        <v>689606.47108400008</v>
      </c>
    </row>
    <row r="23" spans="1:8">
      <c r="A23" s="418">
        <v>17</v>
      </c>
      <c r="B23" s="431" t="s">
        <v>533</v>
      </c>
      <c r="C23" s="418">
        <v>11103.51</v>
      </c>
      <c r="D23" s="418">
        <v>2777177.0340999998</v>
      </c>
      <c r="E23" s="418">
        <v>20414.080099999999</v>
      </c>
      <c r="F23" s="418">
        <v>0</v>
      </c>
      <c r="G23" s="418">
        <v>0</v>
      </c>
      <c r="H23" s="417">
        <f t="shared" si="0"/>
        <v>2767866.4639999997</v>
      </c>
    </row>
    <row r="24" spans="1:8">
      <c r="A24" s="418">
        <v>18</v>
      </c>
      <c r="B24" s="431" t="s">
        <v>534</v>
      </c>
      <c r="C24" s="418">
        <v>0</v>
      </c>
      <c r="D24" s="418">
        <v>3827075.4719000002</v>
      </c>
      <c r="E24" s="418">
        <v>25009.652000000002</v>
      </c>
      <c r="F24" s="418">
        <v>0</v>
      </c>
      <c r="G24" s="418">
        <v>0</v>
      </c>
      <c r="H24" s="417">
        <f t="shared" si="0"/>
        <v>3802065.8199000005</v>
      </c>
    </row>
    <row r="25" spans="1:8">
      <c r="A25" s="418">
        <v>19</v>
      </c>
      <c r="B25" s="431" t="s">
        <v>535</v>
      </c>
      <c r="C25" s="418">
        <v>44556.7</v>
      </c>
      <c r="D25" s="418">
        <v>2532409.6791000003</v>
      </c>
      <c r="E25" s="418">
        <v>50752.695499999987</v>
      </c>
      <c r="F25" s="418">
        <v>0</v>
      </c>
      <c r="G25" s="418">
        <v>0</v>
      </c>
      <c r="H25" s="417">
        <f t="shared" si="0"/>
        <v>2526213.6836000006</v>
      </c>
    </row>
    <row r="26" spans="1:8">
      <c r="A26" s="418">
        <v>20</v>
      </c>
      <c r="B26" s="431" t="s">
        <v>536</v>
      </c>
      <c r="C26" s="418">
        <v>1637396.4124999999</v>
      </c>
      <c r="D26" s="418">
        <v>35669884.127399988</v>
      </c>
      <c r="E26" s="418">
        <v>939571.65697030909</v>
      </c>
      <c r="F26" s="418">
        <v>0</v>
      </c>
      <c r="G26" s="418">
        <v>0</v>
      </c>
      <c r="H26" s="417">
        <f t="shared" si="0"/>
        <v>36367708.882929683</v>
      </c>
    </row>
    <row r="27" spans="1:8">
      <c r="A27" s="418">
        <v>21</v>
      </c>
      <c r="B27" s="431" t="s">
        <v>537</v>
      </c>
      <c r="C27" s="418">
        <v>413.01</v>
      </c>
      <c r="D27" s="418">
        <v>2860264.4109000009</v>
      </c>
      <c r="E27" s="418">
        <v>26324.768299999992</v>
      </c>
      <c r="F27" s="418">
        <v>0</v>
      </c>
      <c r="G27" s="418">
        <v>0</v>
      </c>
      <c r="H27" s="417">
        <f t="shared" si="0"/>
        <v>2834352.6526000006</v>
      </c>
    </row>
    <row r="28" spans="1:8">
      <c r="A28" s="418">
        <v>22</v>
      </c>
      <c r="B28" s="431" t="s">
        <v>538</v>
      </c>
      <c r="C28" s="418">
        <v>588926.77390000003</v>
      </c>
      <c r="D28" s="418">
        <v>1487151.7038</v>
      </c>
      <c r="E28" s="418">
        <v>70139.648899999986</v>
      </c>
      <c r="F28" s="418">
        <v>0</v>
      </c>
      <c r="G28" s="418">
        <v>0</v>
      </c>
      <c r="H28" s="417">
        <f t="shared" si="0"/>
        <v>2005938.8288000003</v>
      </c>
    </row>
    <row r="29" spans="1:8">
      <c r="A29" s="418">
        <v>23</v>
      </c>
      <c r="B29" s="431" t="s">
        <v>539</v>
      </c>
      <c r="C29" s="418">
        <v>7542914.6726880046</v>
      </c>
      <c r="D29" s="418">
        <v>183274425.85507783</v>
      </c>
      <c r="E29" s="418">
        <v>4058976.2204507887</v>
      </c>
      <c r="F29" s="418">
        <v>0</v>
      </c>
      <c r="G29" s="418">
        <v>0</v>
      </c>
      <c r="H29" s="417">
        <f t="shared" si="0"/>
        <v>186758364.30731505</v>
      </c>
    </row>
    <row r="30" spans="1:8">
      <c r="A30" s="418">
        <v>24</v>
      </c>
      <c r="B30" s="431" t="s">
        <v>540</v>
      </c>
      <c r="C30" s="418">
        <v>7696733.6713999985</v>
      </c>
      <c r="D30" s="418">
        <v>161613976.56050009</v>
      </c>
      <c r="E30" s="418">
        <v>5451974.0774659375</v>
      </c>
      <c r="F30" s="418">
        <v>0</v>
      </c>
      <c r="G30" s="418">
        <v>0</v>
      </c>
      <c r="H30" s="417">
        <f t="shared" si="0"/>
        <v>163858736.15443414</v>
      </c>
    </row>
    <row r="31" spans="1:8">
      <c r="A31" s="418">
        <v>25</v>
      </c>
      <c r="B31" s="431" t="s">
        <v>541</v>
      </c>
      <c r="C31" s="418">
        <v>2552979.8662999999</v>
      </c>
      <c r="D31" s="418">
        <v>59825441.605199926</v>
      </c>
      <c r="E31" s="418">
        <v>1839805.3017999995</v>
      </c>
      <c r="F31" s="418">
        <v>0</v>
      </c>
      <c r="G31" s="418">
        <v>0</v>
      </c>
      <c r="H31" s="417">
        <f t="shared" si="0"/>
        <v>60538616.16969993</v>
      </c>
    </row>
    <row r="32" spans="1:8">
      <c r="A32" s="418">
        <v>26</v>
      </c>
      <c r="B32" s="431" t="s">
        <v>542</v>
      </c>
      <c r="C32" s="418">
        <v>4125930.3603000008</v>
      </c>
      <c r="D32" s="418">
        <v>46682303.347699977</v>
      </c>
      <c r="E32" s="418">
        <v>3027445.2417999902</v>
      </c>
      <c r="F32" s="418">
        <v>0</v>
      </c>
      <c r="G32" s="418">
        <v>1056933.8559579668</v>
      </c>
      <c r="H32" s="417">
        <f t="shared" si="0"/>
        <v>47780788.466199987</v>
      </c>
    </row>
    <row r="33" spans="1:8">
      <c r="A33" s="418">
        <v>27</v>
      </c>
      <c r="B33" s="418" t="s">
        <v>99</v>
      </c>
      <c r="C33" s="418">
        <v>33947413.103765786</v>
      </c>
      <c r="D33" s="418">
        <v>162553515.87956831</v>
      </c>
      <c r="E33" s="418">
        <v>0</v>
      </c>
      <c r="F33" s="418">
        <v>0</v>
      </c>
      <c r="G33" s="418">
        <v>0</v>
      </c>
      <c r="H33" s="417">
        <f t="shared" si="0"/>
        <v>196500928.98333409</v>
      </c>
    </row>
    <row r="34" spans="1:8">
      <c r="A34" s="418">
        <v>28</v>
      </c>
      <c r="B34" s="421" t="s">
        <v>66</v>
      </c>
      <c r="C34" s="421">
        <f>SUM(C7:C33)</f>
        <v>90952464.345853791</v>
      </c>
      <c r="D34" s="421">
        <f>SUM(D7:D33)</f>
        <v>1936079631.1493106</v>
      </c>
      <c r="E34" s="421">
        <f>SUM(E7:E33)</f>
        <v>32462608.614365745</v>
      </c>
      <c r="F34" s="421">
        <f>SUM(F7:F33)</f>
        <v>0</v>
      </c>
      <c r="G34" s="421">
        <f>SUM(G7:G33)</f>
        <v>1056933.8559579668</v>
      </c>
      <c r="H34" s="417">
        <f t="shared" si="0"/>
        <v>1994569486.8807986</v>
      </c>
    </row>
    <row r="36" spans="1:8">
      <c r="B36" s="338"/>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333" bestFit="1" customWidth="1"/>
    <col min="2" max="2" width="108" style="333" bestFit="1" customWidth="1"/>
    <col min="3" max="3" width="35.5546875" style="333" customWidth="1"/>
    <col min="4" max="4" width="38.44140625" style="333" customWidth="1"/>
    <col min="5" max="16384" width="9.109375" style="333"/>
  </cols>
  <sheetData>
    <row r="1" spans="1:4" ht="13.8">
      <c r="A1" s="332" t="s">
        <v>108</v>
      </c>
      <c r="B1" s="271" t="str">
        <f>Info!C2</f>
        <v>სს ტერაბანკი</v>
      </c>
    </row>
    <row r="2" spans="1:4">
      <c r="A2" s="332" t="s">
        <v>109</v>
      </c>
      <c r="B2" s="335">
        <f>'1. key ratios'!B2</f>
        <v>45657</v>
      </c>
    </row>
    <row r="3" spans="1:4">
      <c r="A3" s="334" t="s">
        <v>543</v>
      </c>
    </row>
    <row r="5" spans="1:4">
      <c r="A5" s="718" t="s">
        <v>879</v>
      </c>
      <c r="B5" s="718"/>
      <c r="C5" s="441" t="s">
        <v>562</v>
      </c>
      <c r="D5" s="441" t="s">
        <v>878</v>
      </c>
    </row>
    <row r="6" spans="1:4">
      <c r="A6" s="440">
        <v>1</v>
      </c>
      <c r="B6" s="433" t="s">
        <v>877</v>
      </c>
      <c r="C6" s="435">
        <v>32003489.061241448</v>
      </c>
      <c r="D6" s="435">
        <v>208334.74632395312</v>
      </c>
    </row>
    <row r="7" spans="1:4">
      <c r="A7" s="437">
        <v>2</v>
      </c>
      <c r="B7" s="433" t="s">
        <v>876</v>
      </c>
      <c r="C7" s="435">
        <v>10191673.299995221</v>
      </c>
      <c r="D7" s="435">
        <v>-30106.961312556203</v>
      </c>
    </row>
    <row r="8" spans="1:4">
      <c r="A8" s="439">
        <v>2.1</v>
      </c>
      <c r="B8" s="438" t="s">
        <v>875</v>
      </c>
      <c r="C8" s="435">
        <v>2079896.4381309026</v>
      </c>
      <c r="D8" s="435">
        <v>-30106.961312556203</v>
      </c>
    </row>
    <row r="9" spans="1:4">
      <c r="A9" s="439">
        <v>2.2000000000000002</v>
      </c>
      <c r="B9" s="438" t="s">
        <v>874</v>
      </c>
      <c r="C9" s="435">
        <v>8111776.8618643181</v>
      </c>
      <c r="D9" s="435">
        <v>0</v>
      </c>
    </row>
    <row r="10" spans="1:4">
      <c r="A10" s="440">
        <v>3</v>
      </c>
      <c r="B10" s="433" t="s">
        <v>873</v>
      </c>
      <c r="C10" s="435">
        <v>9985872.6509108301</v>
      </c>
      <c r="D10" s="435">
        <v>0</v>
      </c>
    </row>
    <row r="11" spans="1:4">
      <c r="A11" s="439">
        <v>3.1</v>
      </c>
      <c r="B11" s="438" t="s">
        <v>544</v>
      </c>
      <c r="C11" s="435">
        <v>766995.74171578605</v>
      </c>
      <c r="D11" s="435">
        <v>0</v>
      </c>
    </row>
    <row r="12" spans="1:4">
      <c r="A12" s="439">
        <v>3.2</v>
      </c>
      <c r="B12" s="438" t="s">
        <v>872</v>
      </c>
      <c r="C12" s="435">
        <v>4356080.5222846549</v>
      </c>
      <c r="D12" s="435">
        <v>0</v>
      </c>
    </row>
    <row r="13" spans="1:4">
      <c r="A13" s="439">
        <v>3.3</v>
      </c>
      <c r="B13" s="438" t="s">
        <v>871</v>
      </c>
      <c r="C13" s="435">
        <v>4862796.3869103892</v>
      </c>
      <c r="D13" s="435">
        <v>0</v>
      </c>
    </row>
    <row r="14" spans="1:4">
      <c r="A14" s="437">
        <v>4</v>
      </c>
      <c r="B14" s="436" t="s">
        <v>870</v>
      </c>
      <c r="C14" s="435">
        <v>75093.090199339029</v>
      </c>
      <c r="D14" s="435">
        <v>0</v>
      </c>
    </row>
    <row r="15" spans="1:4">
      <c r="A15" s="434">
        <v>5</v>
      </c>
      <c r="B15" s="433" t="s">
        <v>869</v>
      </c>
      <c r="C15" s="432">
        <f>C6+C7-C10+C14</f>
        <v>32284382.800525177</v>
      </c>
      <c r="D15" s="432">
        <f>D6+D7-D10+D14</f>
        <v>178227.78501139692</v>
      </c>
    </row>
  </sheetData>
  <mergeCells count="1">
    <mergeCell ref="A5:B5"/>
  </mergeCells>
  <pageMargins left="0.7" right="0.7" top="0.75" bottom="0.75" header="0.3" footer="0.3"/>
  <pageSetup orientation="portrait" horizontalDpi="4294967292"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428" bestFit="1" customWidth="1"/>
    <col min="2" max="2" width="128.88671875" style="428" bestFit="1" customWidth="1"/>
    <col min="3" max="3" width="37" style="428" customWidth="1"/>
    <col min="4" max="4" width="50.5546875" style="428" customWidth="1"/>
    <col min="5" max="16384" width="9.109375" style="428"/>
  </cols>
  <sheetData>
    <row r="1" spans="1:4" ht="13.8">
      <c r="A1" s="332" t="s">
        <v>108</v>
      </c>
      <c r="B1" s="271" t="str">
        <f>Info!C2</f>
        <v>სს ტერაბანკი</v>
      </c>
    </row>
    <row r="2" spans="1:4">
      <c r="A2" s="332" t="s">
        <v>109</v>
      </c>
      <c r="B2" s="335">
        <f>'1. key ratios'!B2</f>
        <v>45657</v>
      </c>
    </row>
    <row r="3" spans="1:4">
      <c r="A3" s="334" t="s">
        <v>545</v>
      </c>
    </row>
    <row r="4" spans="1:4">
      <c r="A4" s="334"/>
    </row>
    <row r="5" spans="1:4" ht="15" customHeight="1">
      <c r="A5" s="719" t="s">
        <v>546</v>
      </c>
      <c r="B5" s="720"/>
      <c r="C5" s="723" t="s">
        <v>547</v>
      </c>
      <c r="D5" s="723" t="s">
        <v>548</v>
      </c>
    </row>
    <row r="6" spans="1:4">
      <c r="A6" s="721"/>
      <c r="B6" s="722"/>
      <c r="C6" s="723"/>
      <c r="D6" s="723"/>
    </row>
    <row r="7" spans="1:4">
      <c r="A7" s="421">
        <v>1</v>
      </c>
      <c r="B7" s="421" t="s">
        <v>549</v>
      </c>
      <c r="C7" s="418">
        <v>67484927.428021878</v>
      </c>
      <c r="D7" s="442"/>
    </row>
    <row r="8" spans="1:4">
      <c r="A8" s="418">
        <v>2</v>
      </c>
      <c r="B8" s="418" t="s">
        <v>550</v>
      </c>
      <c r="C8" s="418">
        <v>8896218.3498665038</v>
      </c>
      <c r="D8" s="442"/>
    </row>
    <row r="9" spans="1:4">
      <c r="A9" s="418">
        <v>3</v>
      </c>
      <c r="B9" s="445" t="s">
        <v>551</v>
      </c>
      <c r="C9" s="418">
        <v>622506.25752119988</v>
      </c>
      <c r="D9" s="442"/>
    </row>
    <row r="10" spans="1:4">
      <c r="A10" s="418">
        <v>4</v>
      </c>
      <c r="B10" s="418" t="s">
        <v>552</v>
      </c>
      <c r="C10" s="418">
        <v>17891875.693321701</v>
      </c>
      <c r="D10" s="442"/>
    </row>
    <row r="11" spans="1:4">
      <c r="A11" s="418">
        <v>5</v>
      </c>
      <c r="B11" s="444" t="s">
        <v>880</v>
      </c>
      <c r="C11" s="418">
        <v>9973403.7145326957</v>
      </c>
      <c r="D11" s="442"/>
    </row>
    <row r="12" spans="1:4">
      <c r="A12" s="418">
        <v>6</v>
      </c>
      <c r="B12" s="444" t="s">
        <v>553</v>
      </c>
      <c r="C12" s="418">
        <v>6475987.2929639425</v>
      </c>
      <c r="D12" s="442"/>
    </row>
    <row r="13" spans="1:4">
      <c r="A13" s="418">
        <v>7</v>
      </c>
      <c r="B13" s="444" t="s">
        <v>556</v>
      </c>
      <c r="C13" s="418">
        <v>1049143.05</v>
      </c>
      <c r="D13" s="442"/>
    </row>
    <row r="14" spans="1:4">
      <c r="A14" s="418">
        <v>8</v>
      </c>
      <c r="B14" s="444" t="s">
        <v>554</v>
      </c>
      <c r="C14" s="418">
        <v>0</v>
      </c>
      <c r="D14" s="418"/>
    </row>
    <row r="15" spans="1:4">
      <c r="A15" s="418">
        <v>9</v>
      </c>
      <c r="B15" s="444" t="s">
        <v>555</v>
      </c>
      <c r="C15" s="418">
        <v>0</v>
      </c>
      <c r="D15" s="418"/>
    </row>
    <row r="16" spans="1:4">
      <c r="A16" s="418">
        <v>10</v>
      </c>
      <c r="B16" s="444" t="s">
        <v>557</v>
      </c>
      <c r="C16" s="418">
        <v>0</v>
      </c>
      <c r="D16" s="418"/>
    </row>
    <row r="17" spans="1:4">
      <c r="A17" s="418">
        <v>11</v>
      </c>
      <c r="B17" s="444" t="s">
        <v>558</v>
      </c>
      <c r="C17" s="418">
        <v>393341.63582507969</v>
      </c>
      <c r="D17" s="442"/>
    </row>
    <row r="18" spans="1:4">
      <c r="A18" s="421">
        <v>12</v>
      </c>
      <c r="B18" s="443" t="s">
        <v>559</v>
      </c>
      <c r="C18" s="421">
        <f>C7+C8+C9-C10</f>
        <v>59111776.34208788</v>
      </c>
      <c r="D18" s="442"/>
    </row>
    <row r="21" spans="1:4">
      <c r="B21" s="332"/>
    </row>
    <row r="22" spans="1:4">
      <c r="B22" s="332"/>
    </row>
    <row r="23" spans="1:4">
      <c r="B23" s="334"/>
    </row>
  </sheetData>
  <mergeCells count="3">
    <mergeCell ref="A5:B6"/>
    <mergeCell ref="C5:C6"/>
    <mergeCell ref="D5:D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428" bestFit="1" customWidth="1"/>
    <col min="2" max="2" width="63.88671875" style="428" customWidth="1"/>
    <col min="3" max="3" width="15.5546875" style="428" customWidth="1"/>
    <col min="4" max="18" width="22.33203125" style="428" customWidth="1"/>
    <col min="19" max="19" width="23.33203125" style="428" bestFit="1" customWidth="1"/>
    <col min="20" max="26" width="22.33203125" style="428" customWidth="1"/>
    <col min="27" max="27" width="23.33203125" style="428" bestFit="1" customWidth="1"/>
    <col min="28" max="28" width="20" style="428" customWidth="1"/>
    <col min="29" max="16384" width="9.109375" style="428"/>
  </cols>
  <sheetData>
    <row r="1" spans="1:28" ht="13.8">
      <c r="A1" s="332" t="s">
        <v>108</v>
      </c>
      <c r="B1" s="271" t="str">
        <f>Info!C2</f>
        <v>სს ტერაბანკი</v>
      </c>
    </row>
    <row r="2" spans="1:28">
      <c r="A2" s="332" t="s">
        <v>109</v>
      </c>
      <c r="B2" s="335">
        <f>'1. key ratios'!B2</f>
        <v>45657</v>
      </c>
      <c r="C2" s="429"/>
    </row>
    <row r="3" spans="1:28">
      <c r="A3" s="334" t="s">
        <v>560</v>
      </c>
    </row>
    <row r="5" spans="1:28" ht="15" customHeight="1">
      <c r="A5" s="724" t="s">
        <v>893</v>
      </c>
      <c r="B5" s="725"/>
      <c r="C5" s="716" t="s">
        <v>892</v>
      </c>
      <c r="D5" s="730"/>
      <c r="E5" s="730"/>
      <c r="F5" s="730"/>
      <c r="G5" s="730"/>
      <c r="H5" s="730"/>
      <c r="I5" s="730"/>
      <c r="J5" s="730"/>
      <c r="K5" s="730"/>
      <c r="L5" s="730"/>
      <c r="M5" s="730"/>
      <c r="N5" s="730"/>
      <c r="O5" s="730"/>
      <c r="P5" s="730"/>
      <c r="Q5" s="730"/>
      <c r="R5" s="730"/>
      <c r="S5" s="730"/>
      <c r="T5" s="456"/>
      <c r="U5" s="456"/>
      <c r="V5" s="456"/>
      <c r="W5" s="456"/>
      <c r="X5" s="456"/>
      <c r="Y5" s="456"/>
      <c r="Z5" s="456"/>
      <c r="AA5" s="455"/>
      <c r="AB5" s="448"/>
    </row>
    <row r="6" spans="1:28">
      <c r="A6" s="726"/>
      <c r="B6" s="727"/>
      <c r="C6" s="731" t="s">
        <v>66</v>
      </c>
      <c r="D6" s="733" t="s">
        <v>891</v>
      </c>
      <c r="E6" s="733"/>
      <c r="F6" s="733"/>
      <c r="G6" s="733"/>
      <c r="H6" s="734" t="s">
        <v>890</v>
      </c>
      <c r="I6" s="735"/>
      <c r="J6" s="735"/>
      <c r="K6" s="736"/>
      <c r="L6" s="453"/>
      <c r="M6" s="737" t="s">
        <v>889</v>
      </c>
      <c r="N6" s="737"/>
      <c r="O6" s="737"/>
      <c r="P6" s="737"/>
      <c r="Q6" s="737"/>
      <c r="R6" s="737"/>
      <c r="S6" s="714"/>
      <c r="T6" s="454"/>
      <c r="U6" s="717" t="s">
        <v>888</v>
      </c>
      <c r="V6" s="717"/>
      <c r="W6" s="717"/>
      <c r="X6" s="717"/>
      <c r="Y6" s="717"/>
      <c r="Z6" s="717"/>
      <c r="AA6" s="715"/>
      <c r="AB6" s="453"/>
    </row>
    <row r="7" spans="1:28" ht="24">
      <c r="A7" s="728"/>
      <c r="B7" s="729"/>
      <c r="C7" s="732"/>
      <c r="D7" s="452"/>
      <c r="E7" s="425" t="s">
        <v>561</v>
      </c>
      <c r="F7" s="425" t="s">
        <v>886</v>
      </c>
      <c r="G7" s="425" t="s">
        <v>887</v>
      </c>
      <c r="H7" s="451"/>
      <c r="I7" s="425" t="s">
        <v>561</v>
      </c>
      <c r="J7" s="425" t="s">
        <v>886</v>
      </c>
      <c r="K7" s="425" t="s">
        <v>887</v>
      </c>
      <c r="L7" s="450"/>
      <c r="M7" s="425" t="s">
        <v>561</v>
      </c>
      <c r="N7" s="425" t="s">
        <v>886</v>
      </c>
      <c r="O7" s="425" t="s">
        <v>885</v>
      </c>
      <c r="P7" s="425" t="s">
        <v>884</v>
      </c>
      <c r="Q7" s="425" t="s">
        <v>883</v>
      </c>
      <c r="R7" s="425" t="s">
        <v>882</v>
      </c>
      <c r="S7" s="425" t="s">
        <v>881</v>
      </c>
      <c r="T7" s="449"/>
      <c r="U7" s="425" t="s">
        <v>561</v>
      </c>
      <c r="V7" s="425" t="s">
        <v>886</v>
      </c>
      <c r="W7" s="425" t="s">
        <v>885</v>
      </c>
      <c r="X7" s="425" t="s">
        <v>884</v>
      </c>
      <c r="Y7" s="425" t="s">
        <v>883</v>
      </c>
      <c r="Z7" s="425" t="s">
        <v>882</v>
      </c>
      <c r="AA7" s="425" t="s">
        <v>881</v>
      </c>
      <c r="AB7" s="448"/>
    </row>
    <row r="8" spans="1:28">
      <c r="A8" s="447">
        <v>1</v>
      </c>
      <c r="B8" s="421" t="s">
        <v>562</v>
      </c>
      <c r="C8" s="551">
        <v>1438746409.5518374</v>
      </c>
      <c r="D8" s="551">
        <v>1312542030.2457886</v>
      </c>
      <c r="E8" s="551">
        <v>29254791.99079999</v>
      </c>
      <c r="F8" s="551">
        <v>0</v>
      </c>
      <c r="G8" s="551">
        <v>0</v>
      </c>
      <c r="H8" s="551">
        <v>69199328.063959971</v>
      </c>
      <c r="I8" s="551">
        <v>12228110.293199999</v>
      </c>
      <c r="J8" s="551">
        <v>11999749.057064002</v>
      </c>
      <c r="K8" s="551">
        <v>0</v>
      </c>
      <c r="L8" s="551">
        <v>57005051.242088042</v>
      </c>
      <c r="M8" s="551">
        <v>4077732.9737000009</v>
      </c>
      <c r="N8" s="551">
        <v>8138581.8361999989</v>
      </c>
      <c r="O8" s="551">
        <v>7967192.9661999969</v>
      </c>
      <c r="P8" s="551">
        <v>13341711.288199998</v>
      </c>
      <c r="Q8" s="551">
        <v>8885796.6226999983</v>
      </c>
      <c r="R8" s="551">
        <v>1274803.9295999999</v>
      </c>
      <c r="S8" s="551">
        <v>0</v>
      </c>
      <c r="T8" s="418"/>
      <c r="U8" s="418">
        <v>0</v>
      </c>
      <c r="V8" s="418">
        <v>0</v>
      </c>
      <c r="W8" s="418">
        <v>0</v>
      </c>
      <c r="X8" s="418">
        <v>0</v>
      </c>
      <c r="Y8" s="418">
        <v>0</v>
      </c>
      <c r="Z8" s="418">
        <v>0</v>
      </c>
      <c r="AA8" s="418">
        <v>0</v>
      </c>
    </row>
    <row r="9" spans="1:28">
      <c r="A9" s="418">
        <v>1.1000000000000001</v>
      </c>
      <c r="B9" s="437" t="s">
        <v>563</v>
      </c>
      <c r="C9" s="437">
        <v>0</v>
      </c>
      <c r="D9" s="437">
        <v>0</v>
      </c>
      <c r="E9" s="437">
        <v>0</v>
      </c>
      <c r="F9" s="437">
        <v>0</v>
      </c>
      <c r="G9" s="437">
        <v>0</v>
      </c>
      <c r="H9" s="437">
        <v>0</v>
      </c>
      <c r="I9" s="437">
        <v>0</v>
      </c>
      <c r="J9" s="437">
        <v>0</v>
      </c>
      <c r="K9" s="437">
        <v>0</v>
      </c>
      <c r="L9" s="437">
        <v>0</v>
      </c>
      <c r="M9" s="437">
        <v>0</v>
      </c>
      <c r="N9" s="437">
        <v>0</v>
      </c>
      <c r="O9" s="437">
        <v>0</v>
      </c>
      <c r="P9" s="437">
        <v>0</v>
      </c>
      <c r="Q9" s="437">
        <v>0</v>
      </c>
      <c r="R9" s="437">
        <v>0</v>
      </c>
      <c r="S9" s="437">
        <v>0</v>
      </c>
      <c r="T9" s="418"/>
      <c r="U9" s="418">
        <v>0</v>
      </c>
      <c r="V9" s="418">
        <v>0</v>
      </c>
      <c r="W9" s="418">
        <v>0</v>
      </c>
      <c r="X9" s="418">
        <v>0</v>
      </c>
      <c r="Y9" s="418">
        <v>0</v>
      </c>
      <c r="Z9" s="418">
        <v>0</v>
      </c>
      <c r="AA9" s="418">
        <v>0</v>
      </c>
    </row>
    <row r="10" spans="1:28">
      <c r="A10" s="418">
        <v>1.2</v>
      </c>
      <c r="B10" s="437" t="s">
        <v>564</v>
      </c>
      <c r="C10" s="437">
        <v>0</v>
      </c>
      <c r="D10" s="437">
        <v>0</v>
      </c>
      <c r="E10" s="437">
        <v>0</v>
      </c>
      <c r="F10" s="437">
        <v>0</v>
      </c>
      <c r="G10" s="437">
        <v>0</v>
      </c>
      <c r="H10" s="437">
        <v>0</v>
      </c>
      <c r="I10" s="437">
        <v>0</v>
      </c>
      <c r="J10" s="437">
        <v>0</v>
      </c>
      <c r="K10" s="437">
        <v>0</v>
      </c>
      <c r="L10" s="437">
        <v>0</v>
      </c>
      <c r="M10" s="437">
        <v>0</v>
      </c>
      <c r="N10" s="437">
        <v>0</v>
      </c>
      <c r="O10" s="437">
        <v>0</v>
      </c>
      <c r="P10" s="437">
        <v>0</v>
      </c>
      <c r="Q10" s="437">
        <v>0</v>
      </c>
      <c r="R10" s="437">
        <v>0</v>
      </c>
      <c r="S10" s="437">
        <v>0</v>
      </c>
      <c r="T10" s="418"/>
      <c r="U10" s="418">
        <v>0</v>
      </c>
      <c r="V10" s="418">
        <v>0</v>
      </c>
      <c r="W10" s="418">
        <v>0</v>
      </c>
      <c r="X10" s="418">
        <v>0</v>
      </c>
      <c r="Y10" s="418">
        <v>0</v>
      </c>
      <c r="Z10" s="418">
        <v>0</v>
      </c>
      <c r="AA10" s="418">
        <v>0</v>
      </c>
    </row>
    <row r="11" spans="1:28">
      <c r="A11" s="418">
        <v>1.3</v>
      </c>
      <c r="B11" s="437" t="s">
        <v>565</v>
      </c>
      <c r="C11" s="437">
        <v>0</v>
      </c>
      <c r="D11" s="437">
        <v>0</v>
      </c>
      <c r="E11" s="437">
        <v>0</v>
      </c>
      <c r="F11" s="437">
        <v>0</v>
      </c>
      <c r="G11" s="437">
        <v>0</v>
      </c>
      <c r="H11" s="437">
        <v>0</v>
      </c>
      <c r="I11" s="437">
        <v>0</v>
      </c>
      <c r="J11" s="437">
        <v>0</v>
      </c>
      <c r="K11" s="437">
        <v>0</v>
      </c>
      <c r="L11" s="437">
        <v>0</v>
      </c>
      <c r="M11" s="437">
        <v>0</v>
      </c>
      <c r="N11" s="437">
        <v>0</v>
      </c>
      <c r="O11" s="437">
        <v>0</v>
      </c>
      <c r="P11" s="437">
        <v>0</v>
      </c>
      <c r="Q11" s="437">
        <v>0</v>
      </c>
      <c r="R11" s="437">
        <v>0</v>
      </c>
      <c r="S11" s="437">
        <v>0</v>
      </c>
      <c r="T11" s="418"/>
      <c r="U11" s="418">
        <v>0</v>
      </c>
      <c r="V11" s="418">
        <v>0</v>
      </c>
      <c r="W11" s="418">
        <v>0</v>
      </c>
      <c r="X11" s="418">
        <v>0</v>
      </c>
      <c r="Y11" s="418">
        <v>0</v>
      </c>
      <c r="Z11" s="418">
        <v>0</v>
      </c>
      <c r="AA11" s="418">
        <v>0</v>
      </c>
    </row>
    <row r="12" spans="1:28">
      <c r="A12" s="418">
        <v>1.4</v>
      </c>
      <c r="B12" s="437" t="s">
        <v>566</v>
      </c>
      <c r="C12" s="437">
        <v>37152818.907499999</v>
      </c>
      <c r="D12" s="437">
        <v>36180140.953400001</v>
      </c>
      <c r="E12" s="437">
        <v>0</v>
      </c>
      <c r="F12" s="437">
        <v>0</v>
      </c>
      <c r="G12" s="437">
        <v>0</v>
      </c>
      <c r="H12" s="437">
        <v>150945.6341</v>
      </c>
      <c r="I12" s="437">
        <v>0</v>
      </c>
      <c r="J12" s="437">
        <v>0</v>
      </c>
      <c r="K12" s="437">
        <v>0</v>
      </c>
      <c r="L12" s="437">
        <v>821732.32</v>
      </c>
      <c r="M12" s="437">
        <v>0</v>
      </c>
      <c r="N12" s="437">
        <v>0</v>
      </c>
      <c r="O12" s="437">
        <v>0</v>
      </c>
      <c r="P12" s="437">
        <v>821732.32</v>
      </c>
      <c r="Q12" s="437">
        <v>0</v>
      </c>
      <c r="R12" s="437">
        <v>0</v>
      </c>
      <c r="S12" s="437">
        <v>0</v>
      </c>
      <c r="T12" s="418"/>
      <c r="U12" s="418">
        <v>0</v>
      </c>
      <c r="V12" s="418">
        <v>0</v>
      </c>
      <c r="W12" s="418">
        <v>0</v>
      </c>
      <c r="X12" s="418">
        <v>0</v>
      </c>
      <c r="Y12" s="418">
        <v>0</v>
      </c>
      <c r="Z12" s="418">
        <v>0</v>
      </c>
      <c r="AA12" s="418">
        <v>0</v>
      </c>
    </row>
    <row r="13" spans="1:28">
      <c r="A13" s="418">
        <v>1.5</v>
      </c>
      <c r="B13" s="437" t="s">
        <v>567</v>
      </c>
      <c r="C13" s="437">
        <v>674837506.1536454</v>
      </c>
      <c r="D13" s="437">
        <v>612892556.94958389</v>
      </c>
      <c r="E13" s="437">
        <v>15739864.655599996</v>
      </c>
      <c r="F13" s="437">
        <v>0</v>
      </c>
      <c r="G13" s="437">
        <v>0</v>
      </c>
      <c r="H13" s="437">
        <v>38516227.583359994</v>
      </c>
      <c r="I13" s="437">
        <v>8256085.8325999994</v>
      </c>
      <c r="J13" s="437">
        <v>5529388.5240639998</v>
      </c>
      <c r="K13" s="437">
        <v>0</v>
      </c>
      <c r="L13" s="437">
        <v>23428721.620700002</v>
      </c>
      <c r="M13" s="437">
        <v>641799.59000000008</v>
      </c>
      <c r="N13" s="437">
        <v>1867693.9898000001</v>
      </c>
      <c r="O13" s="437">
        <v>2798008.7927000001</v>
      </c>
      <c r="P13" s="437">
        <v>8177801.8768999996</v>
      </c>
      <c r="Q13" s="437">
        <v>4261583.6627000002</v>
      </c>
      <c r="R13" s="437">
        <v>972643.12959999999</v>
      </c>
      <c r="S13" s="437">
        <v>0</v>
      </c>
      <c r="T13" s="418"/>
      <c r="U13" s="418">
        <v>0</v>
      </c>
      <c r="V13" s="418">
        <v>0</v>
      </c>
      <c r="W13" s="418">
        <v>0</v>
      </c>
      <c r="X13" s="418">
        <v>0</v>
      </c>
      <c r="Y13" s="418">
        <v>0</v>
      </c>
      <c r="Z13" s="418">
        <v>0</v>
      </c>
      <c r="AA13" s="418">
        <v>0</v>
      </c>
    </row>
    <row r="14" spans="1:28">
      <c r="A14" s="418">
        <v>1.6</v>
      </c>
      <c r="B14" s="437" t="s">
        <v>568</v>
      </c>
      <c r="C14" s="437">
        <v>726756084.4906919</v>
      </c>
      <c r="D14" s="437">
        <v>663469332.34280467</v>
      </c>
      <c r="E14" s="437">
        <v>13514927.335199993</v>
      </c>
      <c r="F14" s="437">
        <v>0</v>
      </c>
      <c r="G14" s="437">
        <v>0</v>
      </c>
      <c r="H14" s="437">
        <v>30532154.846499979</v>
      </c>
      <c r="I14" s="437">
        <v>3972024.4605999999</v>
      </c>
      <c r="J14" s="437">
        <v>6470360.5330000026</v>
      </c>
      <c r="K14" s="437">
        <v>0</v>
      </c>
      <c r="L14" s="437">
        <v>32754597.30138804</v>
      </c>
      <c r="M14" s="437">
        <v>3435933.3837000006</v>
      </c>
      <c r="N14" s="437">
        <v>6270887.8463999992</v>
      </c>
      <c r="O14" s="437">
        <v>5169184.1734999968</v>
      </c>
      <c r="P14" s="437">
        <v>4342177.0913000004</v>
      </c>
      <c r="Q14" s="437">
        <v>4624212.9599999981</v>
      </c>
      <c r="R14" s="437">
        <v>302160.80000000005</v>
      </c>
      <c r="S14" s="437">
        <v>0</v>
      </c>
      <c r="T14" s="418"/>
      <c r="U14" s="418">
        <v>0</v>
      </c>
      <c r="V14" s="418">
        <v>0</v>
      </c>
      <c r="W14" s="418">
        <v>0</v>
      </c>
      <c r="X14" s="418">
        <v>0</v>
      </c>
      <c r="Y14" s="418">
        <v>0</v>
      </c>
      <c r="Z14" s="418">
        <v>0</v>
      </c>
      <c r="AA14" s="418">
        <v>0</v>
      </c>
    </row>
    <row r="15" spans="1:28">
      <c r="A15" s="447">
        <v>2</v>
      </c>
      <c r="B15" s="421" t="s">
        <v>569</v>
      </c>
      <c r="C15" s="421">
        <v>182113900.96000001</v>
      </c>
      <c r="D15" s="421">
        <v>182113900.96000001</v>
      </c>
      <c r="E15" s="421">
        <v>0</v>
      </c>
      <c r="F15" s="421">
        <v>0</v>
      </c>
      <c r="G15" s="421">
        <v>0</v>
      </c>
      <c r="H15" s="421">
        <v>0</v>
      </c>
      <c r="I15" s="421">
        <v>0</v>
      </c>
      <c r="J15" s="421">
        <v>0</v>
      </c>
      <c r="K15" s="421">
        <v>0</v>
      </c>
      <c r="L15" s="421">
        <v>0</v>
      </c>
      <c r="M15" s="421">
        <v>0</v>
      </c>
      <c r="N15" s="421">
        <v>0</v>
      </c>
      <c r="O15" s="421">
        <v>0</v>
      </c>
      <c r="P15" s="421">
        <v>0</v>
      </c>
      <c r="Q15" s="421">
        <v>0</v>
      </c>
      <c r="R15" s="421">
        <v>0</v>
      </c>
      <c r="S15" s="421">
        <v>0</v>
      </c>
      <c r="T15" s="418"/>
      <c r="U15" s="418">
        <v>0</v>
      </c>
      <c r="V15" s="418">
        <v>0</v>
      </c>
      <c r="W15" s="418">
        <v>0</v>
      </c>
      <c r="X15" s="418">
        <v>0</v>
      </c>
      <c r="Y15" s="418">
        <v>0</v>
      </c>
      <c r="Z15" s="418">
        <v>0</v>
      </c>
      <c r="AA15" s="418">
        <v>0</v>
      </c>
    </row>
    <row r="16" spans="1:28">
      <c r="A16" s="418">
        <v>2.1</v>
      </c>
      <c r="B16" s="437" t="s">
        <v>563</v>
      </c>
      <c r="C16" s="437">
        <v>11866458.060000001</v>
      </c>
      <c r="D16" s="437">
        <v>11866458.060000001</v>
      </c>
      <c r="E16" s="437">
        <v>0</v>
      </c>
      <c r="F16" s="437">
        <v>0</v>
      </c>
      <c r="G16" s="437">
        <v>0</v>
      </c>
      <c r="H16" s="437">
        <v>0</v>
      </c>
      <c r="I16" s="437">
        <v>0</v>
      </c>
      <c r="J16" s="437">
        <v>0</v>
      </c>
      <c r="K16" s="437">
        <v>0</v>
      </c>
      <c r="L16" s="437">
        <v>0</v>
      </c>
      <c r="M16" s="437">
        <v>0</v>
      </c>
      <c r="N16" s="437">
        <v>0</v>
      </c>
      <c r="O16" s="437">
        <v>0</v>
      </c>
      <c r="P16" s="437">
        <v>0</v>
      </c>
      <c r="Q16" s="437">
        <v>0</v>
      </c>
      <c r="R16" s="437">
        <v>0</v>
      </c>
      <c r="S16" s="437">
        <v>0</v>
      </c>
      <c r="T16" s="418"/>
      <c r="U16" s="418">
        <v>0</v>
      </c>
      <c r="V16" s="418">
        <v>0</v>
      </c>
      <c r="W16" s="418">
        <v>0</v>
      </c>
      <c r="X16" s="418">
        <v>0</v>
      </c>
      <c r="Y16" s="418">
        <v>0</v>
      </c>
      <c r="Z16" s="418">
        <v>0</v>
      </c>
      <c r="AA16" s="418">
        <v>0</v>
      </c>
    </row>
    <row r="17" spans="1:27">
      <c r="A17" s="418">
        <v>2.2000000000000002</v>
      </c>
      <c r="B17" s="437" t="s">
        <v>564</v>
      </c>
      <c r="C17" s="437">
        <v>35140272.869999997</v>
      </c>
      <c r="D17" s="437">
        <v>35140272.869999997</v>
      </c>
      <c r="E17" s="437">
        <v>0</v>
      </c>
      <c r="F17" s="437">
        <v>0</v>
      </c>
      <c r="G17" s="437">
        <v>0</v>
      </c>
      <c r="H17" s="437">
        <v>0</v>
      </c>
      <c r="I17" s="437">
        <v>0</v>
      </c>
      <c r="J17" s="437">
        <v>0</v>
      </c>
      <c r="K17" s="437">
        <v>0</v>
      </c>
      <c r="L17" s="437">
        <v>0</v>
      </c>
      <c r="M17" s="437">
        <v>0</v>
      </c>
      <c r="N17" s="437">
        <v>0</v>
      </c>
      <c r="O17" s="437">
        <v>0</v>
      </c>
      <c r="P17" s="437">
        <v>0</v>
      </c>
      <c r="Q17" s="437">
        <v>0</v>
      </c>
      <c r="R17" s="437">
        <v>0</v>
      </c>
      <c r="S17" s="437">
        <v>0</v>
      </c>
      <c r="T17" s="418"/>
      <c r="U17" s="418">
        <v>0</v>
      </c>
      <c r="V17" s="418">
        <v>0</v>
      </c>
      <c r="W17" s="418">
        <v>0</v>
      </c>
      <c r="X17" s="418">
        <v>0</v>
      </c>
      <c r="Y17" s="418">
        <v>0</v>
      </c>
      <c r="Z17" s="418">
        <v>0</v>
      </c>
      <c r="AA17" s="418">
        <v>0</v>
      </c>
    </row>
    <row r="18" spans="1:27">
      <c r="A18" s="418">
        <v>2.2999999999999998</v>
      </c>
      <c r="B18" s="437" t="s">
        <v>565</v>
      </c>
      <c r="C18" s="437">
        <v>103974537.26000001</v>
      </c>
      <c r="D18" s="437">
        <v>103974537.26000001</v>
      </c>
      <c r="E18" s="437">
        <v>0</v>
      </c>
      <c r="F18" s="437">
        <v>0</v>
      </c>
      <c r="G18" s="437">
        <v>0</v>
      </c>
      <c r="H18" s="437">
        <v>0</v>
      </c>
      <c r="I18" s="437">
        <v>0</v>
      </c>
      <c r="J18" s="437">
        <v>0</v>
      </c>
      <c r="K18" s="437">
        <v>0</v>
      </c>
      <c r="L18" s="437">
        <v>0</v>
      </c>
      <c r="M18" s="437">
        <v>0</v>
      </c>
      <c r="N18" s="437">
        <v>0</v>
      </c>
      <c r="O18" s="437">
        <v>0</v>
      </c>
      <c r="P18" s="437">
        <v>0</v>
      </c>
      <c r="Q18" s="437">
        <v>0</v>
      </c>
      <c r="R18" s="437">
        <v>0</v>
      </c>
      <c r="S18" s="437">
        <v>0</v>
      </c>
      <c r="T18" s="418"/>
      <c r="U18" s="418">
        <v>0</v>
      </c>
      <c r="V18" s="418">
        <v>0</v>
      </c>
      <c r="W18" s="418">
        <v>0</v>
      </c>
      <c r="X18" s="418">
        <v>0</v>
      </c>
      <c r="Y18" s="418">
        <v>0</v>
      </c>
      <c r="Z18" s="418">
        <v>0</v>
      </c>
      <c r="AA18" s="418">
        <v>0</v>
      </c>
    </row>
    <row r="19" spans="1:27">
      <c r="A19" s="418">
        <v>2.4</v>
      </c>
      <c r="B19" s="437" t="s">
        <v>566</v>
      </c>
      <c r="C19" s="437">
        <v>31132632.77</v>
      </c>
      <c r="D19" s="437">
        <v>31132632.77</v>
      </c>
      <c r="E19" s="437">
        <v>0</v>
      </c>
      <c r="F19" s="437">
        <v>0</v>
      </c>
      <c r="G19" s="437">
        <v>0</v>
      </c>
      <c r="H19" s="437">
        <v>0</v>
      </c>
      <c r="I19" s="437">
        <v>0</v>
      </c>
      <c r="J19" s="437">
        <v>0</v>
      </c>
      <c r="K19" s="437">
        <v>0</v>
      </c>
      <c r="L19" s="437">
        <v>0</v>
      </c>
      <c r="M19" s="437">
        <v>0</v>
      </c>
      <c r="N19" s="437">
        <v>0</v>
      </c>
      <c r="O19" s="437">
        <v>0</v>
      </c>
      <c r="P19" s="437">
        <v>0</v>
      </c>
      <c r="Q19" s="437">
        <v>0</v>
      </c>
      <c r="R19" s="437">
        <v>0</v>
      </c>
      <c r="S19" s="437">
        <v>0</v>
      </c>
      <c r="T19" s="418"/>
      <c r="U19" s="418">
        <v>0</v>
      </c>
      <c r="V19" s="418">
        <v>0</v>
      </c>
      <c r="W19" s="418">
        <v>0</v>
      </c>
      <c r="X19" s="418">
        <v>0</v>
      </c>
      <c r="Y19" s="418">
        <v>0</v>
      </c>
      <c r="Z19" s="418">
        <v>0</v>
      </c>
      <c r="AA19" s="418">
        <v>0</v>
      </c>
    </row>
    <row r="20" spans="1:27">
      <c r="A20" s="418">
        <v>2.5</v>
      </c>
      <c r="B20" s="437" t="s">
        <v>567</v>
      </c>
      <c r="C20" s="437">
        <v>0</v>
      </c>
      <c r="D20" s="437">
        <v>0</v>
      </c>
      <c r="E20" s="437">
        <v>0</v>
      </c>
      <c r="F20" s="437">
        <v>0</v>
      </c>
      <c r="G20" s="437">
        <v>0</v>
      </c>
      <c r="H20" s="437">
        <v>0</v>
      </c>
      <c r="I20" s="437">
        <v>0</v>
      </c>
      <c r="J20" s="437">
        <v>0</v>
      </c>
      <c r="K20" s="437">
        <v>0</v>
      </c>
      <c r="L20" s="437">
        <v>0</v>
      </c>
      <c r="M20" s="437">
        <v>0</v>
      </c>
      <c r="N20" s="437">
        <v>0</v>
      </c>
      <c r="O20" s="437">
        <v>0</v>
      </c>
      <c r="P20" s="437">
        <v>0</v>
      </c>
      <c r="Q20" s="437">
        <v>0</v>
      </c>
      <c r="R20" s="437">
        <v>0</v>
      </c>
      <c r="S20" s="437">
        <v>0</v>
      </c>
      <c r="T20" s="418"/>
      <c r="U20" s="418">
        <v>0</v>
      </c>
      <c r="V20" s="418">
        <v>0</v>
      </c>
      <c r="W20" s="418">
        <v>0</v>
      </c>
      <c r="X20" s="418">
        <v>0</v>
      </c>
      <c r="Y20" s="418">
        <v>0</v>
      </c>
      <c r="Z20" s="418">
        <v>0</v>
      </c>
      <c r="AA20" s="418">
        <v>0</v>
      </c>
    </row>
    <row r="21" spans="1:27">
      <c r="A21" s="418">
        <v>2.6</v>
      </c>
      <c r="B21" s="437" t="s">
        <v>568</v>
      </c>
      <c r="C21" s="437">
        <v>0</v>
      </c>
      <c r="D21" s="437">
        <v>0</v>
      </c>
      <c r="E21" s="437">
        <v>0</v>
      </c>
      <c r="F21" s="437">
        <v>0</v>
      </c>
      <c r="G21" s="437">
        <v>0</v>
      </c>
      <c r="H21" s="437">
        <v>0</v>
      </c>
      <c r="I21" s="437">
        <v>0</v>
      </c>
      <c r="J21" s="437">
        <v>0</v>
      </c>
      <c r="K21" s="437">
        <v>0</v>
      </c>
      <c r="L21" s="437">
        <v>0</v>
      </c>
      <c r="M21" s="437">
        <v>0</v>
      </c>
      <c r="N21" s="437">
        <v>0</v>
      </c>
      <c r="O21" s="437">
        <v>0</v>
      </c>
      <c r="P21" s="437">
        <v>0</v>
      </c>
      <c r="Q21" s="437">
        <v>0</v>
      </c>
      <c r="R21" s="437">
        <v>0</v>
      </c>
      <c r="S21" s="437">
        <v>0</v>
      </c>
      <c r="T21" s="418"/>
      <c r="U21" s="418">
        <v>0</v>
      </c>
      <c r="V21" s="418">
        <v>0</v>
      </c>
      <c r="W21" s="418">
        <v>0</v>
      </c>
      <c r="X21" s="418">
        <v>0</v>
      </c>
      <c r="Y21" s="418">
        <v>0</v>
      </c>
      <c r="Z21" s="418">
        <v>0</v>
      </c>
      <c r="AA21" s="418">
        <v>0</v>
      </c>
    </row>
    <row r="22" spans="1:27">
      <c r="A22" s="447">
        <v>3</v>
      </c>
      <c r="B22" s="421" t="s">
        <v>570</v>
      </c>
      <c r="C22" s="421">
        <v>50059895.760000013</v>
      </c>
      <c r="D22" s="421">
        <v>48341616.350000009</v>
      </c>
      <c r="E22" s="446"/>
      <c r="F22" s="446"/>
      <c r="G22" s="446"/>
      <c r="H22" s="421">
        <v>305230.90000000002</v>
      </c>
      <c r="I22" s="446"/>
      <c r="J22" s="446"/>
      <c r="K22" s="446"/>
      <c r="L22" s="421">
        <v>1413048.51</v>
      </c>
      <c r="M22" s="446"/>
      <c r="N22" s="446"/>
      <c r="O22" s="446"/>
      <c r="P22" s="446"/>
      <c r="Q22" s="446"/>
      <c r="R22" s="446"/>
      <c r="S22" s="446"/>
      <c r="T22" s="421"/>
      <c r="U22" s="446"/>
      <c r="V22" s="446"/>
      <c r="W22" s="446"/>
      <c r="X22" s="446"/>
      <c r="Y22" s="446"/>
      <c r="Z22" s="446"/>
      <c r="AA22" s="446"/>
    </row>
    <row r="23" spans="1:27">
      <c r="A23" s="418">
        <v>3.1</v>
      </c>
      <c r="B23" s="437" t="s">
        <v>563</v>
      </c>
      <c r="C23" s="421">
        <v>0</v>
      </c>
      <c r="D23" s="421">
        <v>0</v>
      </c>
      <c r="E23" s="446"/>
      <c r="F23" s="446"/>
      <c r="G23" s="446"/>
      <c r="H23" s="421">
        <v>0</v>
      </c>
      <c r="I23" s="446"/>
      <c r="J23" s="446"/>
      <c r="K23" s="446"/>
      <c r="L23" s="421">
        <v>0</v>
      </c>
      <c r="M23" s="446"/>
      <c r="N23" s="446"/>
      <c r="O23" s="446"/>
      <c r="P23" s="446"/>
      <c r="Q23" s="446"/>
      <c r="R23" s="446"/>
      <c r="S23" s="446"/>
      <c r="T23" s="421"/>
      <c r="U23" s="446"/>
      <c r="V23" s="446"/>
      <c r="W23" s="446"/>
      <c r="X23" s="446"/>
      <c r="Y23" s="446"/>
      <c r="Z23" s="446"/>
      <c r="AA23" s="446"/>
    </row>
    <row r="24" spans="1:27">
      <c r="A24" s="418">
        <v>3.2</v>
      </c>
      <c r="B24" s="437" t="s">
        <v>564</v>
      </c>
      <c r="C24" s="421">
        <v>0</v>
      </c>
      <c r="D24" s="421">
        <v>0</v>
      </c>
      <c r="E24" s="446"/>
      <c r="F24" s="446"/>
      <c r="G24" s="446"/>
      <c r="H24" s="421">
        <v>0</v>
      </c>
      <c r="I24" s="446"/>
      <c r="J24" s="446"/>
      <c r="K24" s="446"/>
      <c r="L24" s="421">
        <v>0</v>
      </c>
      <c r="M24" s="446"/>
      <c r="N24" s="446"/>
      <c r="O24" s="446"/>
      <c r="P24" s="446"/>
      <c r="Q24" s="446"/>
      <c r="R24" s="446"/>
      <c r="S24" s="446"/>
      <c r="T24" s="421"/>
      <c r="U24" s="446"/>
      <c r="V24" s="446"/>
      <c r="W24" s="446"/>
      <c r="X24" s="446"/>
      <c r="Y24" s="446"/>
      <c r="Z24" s="446"/>
      <c r="AA24" s="446"/>
    </row>
    <row r="25" spans="1:27">
      <c r="A25" s="418">
        <v>3.3</v>
      </c>
      <c r="B25" s="437" t="s">
        <v>565</v>
      </c>
      <c r="C25" s="421">
        <v>0</v>
      </c>
      <c r="D25" s="421">
        <v>0</v>
      </c>
      <c r="E25" s="446"/>
      <c r="F25" s="446"/>
      <c r="G25" s="446"/>
      <c r="H25" s="421">
        <v>0</v>
      </c>
      <c r="I25" s="446"/>
      <c r="J25" s="446"/>
      <c r="K25" s="446"/>
      <c r="L25" s="421">
        <v>0</v>
      </c>
      <c r="M25" s="446"/>
      <c r="N25" s="446"/>
      <c r="O25" s="446"/>
      <c r="P25" s="446"/>
      <c r="Q25" s="446"/>
      <c r="R25" s="446"/>
      <c r="S25" s="446"/>
      <c r="T25" s="421"/>
      <c r="U25" s="446"/>
      <c r="V25" s="446"/>
      <c r="W25" s="446"/>
      <c r="X25" s="446"/>
      <c r="Y25" s="446"/>
      <c r="Z25" s="446"/>
      <c r="AA25" s="446"/>
    </row>
    <row r="26" spans="1:27">
      <c r="A26" s="418">
        <v>3.4</v>
      </c>
      <c r="B26" s="437" t="s">
        <v>566</v>
      </c>
      <c r="C26" s="421">
        <v>70000</v>
      </c>
      <c r="D26" s="421">
        <v>70000</v>
      </c>
      <c r="E26" s="446"/>
      <c r="F26" s="446"/>
      <c r="G26" s="446"/>
      <c r="H26" s="421">
        <v>0</v>
      </c>
      <c r="I26" s="446"/>
      <c r="J26" s="446"/>
      <c r="K26" s="446"/>
      <c r="L26" s="421">
        <v>0</v>
      </c>
      <c r="M26" s="446"/>
      <c r="N26" s="446"/>
      <c r="O26" s="446"/>
      <c r="P26" s="446"/>
      <c r="Q26" s="446"/>
      <c r="R26" s="446"/>
      <c r="S26" s="446"/>
      <c r="T26" s="421"/>
      <c r="U26" s="446"/>
      <c r="V26" s="446"/>
      <c r="W26" s="446"/>
      <c r="X26" s="446"/>
      <c r="Y26" s="446"/>
      <c r="Z26" s="446"/>
      <c r="AA26" s="446"/>
    </row>
    <row r="27" spans="1:27">
      <c r="A27" s="418">
        <v>3.5</v>
      </c>
      <c r="B27" s="437" t="s">
        <v>567</v>
      </c>
      <c r="C27" s="421">
        <v>39224627.690000013</v>
      </c>
      <c r="D27" s="421">
        <v>37506348.280000009</v>
      </c>
      <c r="E27" s="446"/>
      <c r="F27" s="446"/>
      <c r="G27" s="446"/>
      <c r="H27" s="421">
        <v>305230.90000000002</v>
      </c>
      <c r="I27" s="446"/>
      <c r="J27" s="446"/>
      <c r="K27" s="446"/>
      <c r="L27" s="421">
        <v>1413048.51</v>
      </c>
      <c r="M27" s="446"/>
      <c r="N27" s="446"/>
      <c r="O27" s="446"/>
      <c r="P27" s="446"/>
      <c r="Q27" s="446"/>
      <c r="R27" s="446"/>
      <c r="S27" s="446"/>
      <c r="T27" s="421"/>
      <c r="U27" s="446"/>
      <c r="V27" s="446"/>
      <c r="W27" s="446"/>
      <c r="X27" s="446"/>
      <c r="Y27" s="446"/>
      <c r="Z27" s="446"/>
      <c r="AA27" s="446"/>
    </row>
    <row r="28" spans="1:27">
      <c r="A28" s="418">
        <v>3.6</v>
      </c>
      <c r="B28" s="437" t="s">
        <v>568</v>
      </c>
      <c r="C28" s="421">
        <v>10765268.070000002</v>
      </c>
      <c r="D28" s="421">
        <v>10765268.070000002</v>
      </c>
      <c r="E28" s="446"/>
      <c r="F28" s="446"/>
      <c r="G28" s="446"/>
      <c r="H28" s="421">
        <v>0</v>
      </c>
      <c r="I28" s="446"/>
      <c r="J28" s="446"/>
      <c r="K28" s="446"/>
      <c r="L28" s="421">
        <v>0</v>
      </c>
      <c r="M28" s="446"/>
      <c r="N28" s="446"/>
      <c r="O28" s="446"/>
      <c r="P28" s="446"/>
      <c r="Q28" s="446"/>
      <c r="R28" s="446"/>
      <c r="S28" s="446"/>
      <c r="T28" s="421"/>
      <c r="U28" s="446"/>
      <c r="V28" s="446"/>
      <c r="W28" s="446"/>
      <c r="X28" s="446"/>
      <c r="Y28" s="446"/>
      <c r="Z28" s="446"/>
      <c r="AA28" s="44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428" bestFit="1" customWidth="1"/>
    <col min="2" max="2" width="90.33203125" style="428" bestFit="1" customWidth="1"/>
    <col min="3" max="3" width="20.109375" style="428" customWidth="1"/>
    <col min="4" max="4" width="22.33203125" style="428" customWidth="1"/>
    <col min="5" max="7" width="17.109375" style="428" customWidth="1"/>
    <col min="8" max="8" width="22.33203125" style="428" customWidth="1"/>
    <col min="9" max="10" width="17.109375" style="428" customWidth="1"/>
    <col min="11" max="27" width="22.33203125" style="428" customWidth="1"/>
    <col min="28" max="16384" width="9.109375" style="428"/>
  </cols>
  <sheetData>
    <row r="1" spans="1:27" ht="13.8">
      <c r="A1" s="332" t="s">
        <v>108</v>
      </c>
      <c r="B1" s="271" t="str">
        <f>Info!C2</f>
        <v>სს ტერაბანკი</v>
      </c>
    </row>
    <row r="2" spans="1:27">
      <c r="A2" s="332" t="s">
        <v>109</v>
      </c>
      <c r="B2" s="335">
        <f>'1. key ratios'!B2</f>
        <v>45657</v>
      </c>
    </row>
    <row r="3" spans="1:27">
      <c r="A3" s="334" t="s">
        <v>571</v>
      </c>
      <c r="C3" s="430"/>
    </row>
    <row r="4" spans="1:27" ht="12.6" thickBot="1">
      <c r="A4" s="334"/>
      <c r="B4" s="430"/>
      <c r="C4" s="430"/>
    </row>
    <row r="5" spans="1:27" ht="13.5" customHeight="1">
      <c r="A5" s="742" t="s">
        <v>900</v>
      </c>
      <c r="B5" s="743"/>
      <c r="C5" s="739" t="s">
        <v>572</v>
      </c>
      <c r="D5" s="740"/>
      <c r="E5" s="740"/>
      <c r="F5" s="740"/>
      <c r="G5" s="740"/>
      <c r="H5" s="740"/>
      <c r="I5" s="740"/>
      <c r="J5" s="740"/>
      <c r="K5" s="740"/>
      <c r="L5" s="740"/>
      <c r="M5" s="740"/>
      <c r="N5" s="740"/>
      <c r="O5" s="740"/>
      <c r="P5" s="740"/>
      <c r="Q5" s="740"/>
      <c r="R5" s="740"/>
      <c r="S5" s="740"/>
      <c r="T5" s="740"/>
      <c r="U5" s="740"/>
      <c r="V5" s="740"/>
      <c r="W5" s="740"/>
      <c r="X5" s="740"/>
      <c r="Y5" s="740"/>
      <c r="Z5" s="740"/>
      <c r="AA5" s="741"/>
    </row>
    <row r="6" spans="1:27" ht="12" customHeight="1">
      <c r="A6" s="744"/>
      <c r="B6" s="745"/>
      <c r="C6" s="748" t="s">
        <v>66</v>
      </c>
      <c r="D6" s="713" t="s">
        <v>891</v>
      </c>
      <c r="E6" s="713"/>
      <c r="F6" s="713"/>
      <c r="G6" s="713"/>
      <c r="H6" s="734" t="s">
        <v>890</v>
      </c>
      <c r="I6" s="735"/>
      <c r="J6" s="735"/>
      <c r="K6" s="735"/>
      <c r="L6" s="454"/>
      <c r="M6" s="717" t="s">
        <v>889</v>
      </c>
      <c r="N6" s="717"/>
      <c r="O6" s="717"/>
      <c r="P6" s="717"/>
      <c r="Q6" s="717"/>
      <c r="R6" s="717"/>
      <c r="S6" s="715"/>
      <c r="T6" s="454"/>
      <c r="U6" s="717" t="s">
        <v>888</v>
      </c>
      <c r="V6" s="717"/>
      <c r="W6" s="717"/>
      <c r="X6" s="717"/>
      <c r="Y6" s="717"/>
      <c r="Z6" s="717"/>
      <c r="AA6" s="738"/>
    </row>
    <row r="7" spans="1:27" ht="36">
      <c r="A7" s="746"/>
      <c r="B7" s="747"/>
      <c r="C7" s="749"/>
      <c r="D7" s="452"/>
      <c r="E7" s="425" t="s">
        <v>561</v>
      </c>
      <c r="F7" s="425" t="s">
        <v>886</v>
      </c>
      <c r="G7" s="425" t="s">
        <v>887</v>
      </c>
      <c r="H7" s="429"/>
      <c r="I7" s="425" t="s">
        <v>561</v>
      </c>
      <c r="J7" s="425" t="s">
        <v>886</v>
      </c>
      <c r="K7" s="425" t="s">
        <v>887</v>
      </c>
      <c r="L7" s="449"/>
      <c r="M7" s="425" t="s">
        <v>561</v>
      </c>
      <c r="N7" s="425" t="s">
        <v>899</v>
      </c>
      <c r="O7" s="425" t="s">
        <v>898</v>
      </c>
      <c r="P7" s="425" t="s">
        <v>897</v>
      </c>
      <c r="Q7" s="425" t="s">
        <v>896</v>
      </c>
      <c r="R7" s="425" t="s">
        <v>895</v>
      </c>
      <c r="S7" s="425" t="s">
        <v>881</v>
      </c>
      <c r="T7" s="449"/>
      <c r="U7" s="425" t="s">
        <v>561</v>
      </c>
      <c r="V7" s="425" t="s">
        <v>899</v>
      </c>
      <c r="W7" s="425" t="s">
        <v>898</v>
      </c>
      <c r="X7" s="425" t="s">
        <v>897</v>
      </c>
      <c r="Y7" s="425" t="s">
        <v>896</v>
      </c>
      <c r="Z7" s="425" t="s">
        <v>895</v>
      </c>
      <c r="AA7" s="425" t="s">
        <v>881</v>
      </c>
    </row>
    <row r="8" spans="1:27">
      <c r="A8" s="479">
        <v>1</v>
      </c>
      <c r="B8" s="478" t="s">
        <v>562</v>
      </c>
      <c r="C8" s="477">
        <v>1438746409.5518446</v>
      </c>
      <c r="D8" s="418">
        <v>1312542030.2457943</v>
      </c>
      <c r="E8" s="418">
        <v>29254791.990800012</v>
      </c>
      <c r="F8" s="418">
        <v>0</v>
      </c>
      <c r="G8" s="418">
        <v>0</v>
      </c>
      <c r="H8" s="418">
        <v>69199328.063959956</v>
      </c>
      <c r="I8" s="418">
        <v>12228110.293200005</v>
      </c>
      <c r="J8" s="418">
        <v>11999749.057063997</v>
      </c>
      <c r="K8" s="418">
        <v>0</v>
      </c>
      <c r="L8" s="418">
        <v>57005051.242087908</v>
      </c>
      <c r="M8" s="418">
        <v>4077732.9737000009</v>
      </c>
      <c r="N8" s="418">
        <v>8138581.8361999989</v>
      </c>
      <c r="O8" s="418">
        <v>7967192.9661999978</v>
      </c>
      <c r="P8" s="418">
        <v>13341711.288200006</v>
      </c>
      <c r="Q8" s="418">
        <v>8885796.6227000058</v>
      </c>
      <c r="R8" s="418">
        <v>1274803.9295999997</v>
      </c>
      <c r="S8" s="418">
        <v>0</v>
      </c>
      <c r="T8" s="418">
        <v>0</v>
      </c>
      <c r="U8" s="418">
        <v>0</v>
      </c>
      <c r="V8" s="418">
        <v>0</v>
      </c>
      <c r="W8" s="418">
        <v>0</v>
      </c>
      <c r="X8" s="418">
        <v>0</v>
      </c>
      <c r="Y8" s="418">
        <v>0</v>
      </c>
      <c r="Z8" s="418">
        <v>0</v>
      </c>
      <c r="AA8" s="418">
        <v>0</v>
      </c>
    </row>
    <row r="9" spans="1:27">
      <c r="A9" s="470">
        <v>1.1000000000000001</v>
      </c>
      <c r="B9" s="476" t="s">
        <v>573</v>
      </c>
      <c r="C9" s="477">
        <v>1361057307.1297338</v>
      </c>
      <c r="D9" s="418">
        <v>1238438606.8586888</v>
      </c>
      <c r="E9" s="418">
        <v>1238438606.8586888</v>
      </c>
      <c r="F9" s="418">
        <v>0</v>
      </c>
      <c r="G9" s="418">
        <v>0</v>
      </c>
      <c r="H9" s="418">
        <v>67988740.273960009</v>
      </c>
      <c r="I9" s="418">
        <v>56411855.206895985</v>
      </c>
      <c r="J9" s="418">
        <v>11576885.067064</v>
      </c>
      <c r="K9" s="418">
        <v>0</v>
      </c>
      <c r="L9" s="418">
        <v>54629959.997087948</v>
      </c>
      <c r="M9" s="418">
        <v>16956640.324187994</v>
      </c>
      <c r="N9" s="418">
        <v>8110635.5061999988</v>
      </c>
      <c r="O9" s="418">
        <v>7352321.8661999963</v>
      </c>
      <c r="P9" s="418">
        <v>12099924.048200004</v>
      </c>
      <c r="Q9" s="418">
        <v>8835634.3227000032</v>
      </c>
      <c r="R9" s="418">
        <v>1274803.9295999997</v>
      </c>
      <c r="S9" s="418">
        <v>0</v>
      </c>
      <c r="T9" s="418">
        <v>0</v>
      </c>
      <c r="U9" s="418">
        <v>0</v>
      </c>
      <c r="V9" s="418">
        <v>0</v>
      </c>
      <c r="W9" s="418">
        <v>0</v>
      </c>
      <c r="X9" s="418">
        <v>0</v>
      </c>
      <c r="Y9" s="418">
        <v>0</v>
      </c>
      <c r="Z9" s="418">
        <v>0</v>
      </c>
      <c r="AA9" s="418">
        <v>0</v>
      </c>
    </row>
    <row r="10" spans="1:27">
      <c r="A10" s="474" t="s">
        <v>157</v>
      </c>
      <c r="B10" s="475" t="s">
        <v>574</v>
      </c>
      <c r="C10" s="477">
        <v>1198830072.645499</v>
      </c>
      <c r="D10" s="418">
        <v>1090836054.508199</v>
      </c>
      <c r="E10" s="418">
        <v>1090836054.508199</v>
      </c>
      <c r="F10" s="418">
        <v>0</v>
      </c>
      <c r="G10" s="418">
        <v>0</v>
      </c>
      <c r="H10" s="418">
        <v>61649560.219600022</v>
      </c>
      <c r="I10" s="418">
        <v>53257691.124300018</v>
      </c>
      <c r="J10" s="418">
        <v>8391869.0953000002</v>
      </c>
      <c r="K10" s="418">
        <v>0</v>
      </c>
      <c r="L10" s="418">
        <v>46344457.91769997</v>
      </c>
      <c r="M10" s="418">
        <v>15124306.256200003</v>
      </c>
      <c r="N10" s="418">
        <v>7439056.9362000003</v>
      </c>
      <c r="O10" s="418">
        <v>6202830.5547999991</v>
      </c>
      <c r="P10" s="418">
        <v>9341596.4882000014</v>
      </c>
      <c r="Q10" s="418">
        <v>6961863.752700001</v>
      </c>
      <c r="R10" s="418">
        <v>1274803.9295999997</v>
      </c>
      <c r="S10" s="418">
        <v>0</v>
      </c>
      <c r="T10" s="418">
        <v>0</v>
      </c>
      <c r="U10" s="418">
        <v>0</v>
      </c>
      <c r="V10" s="418">
        <v>0</v>
      </c>
      <c r="W10" s="418">
        <v>0</v>
      </c>
      <c r="X10" s="418">
        <v>0</v>
      </c>
      <c r="Y10" s="418">
        <v>0</v>
      </c>
      <c r="Z10" s="418">
        <v>0</v>
      </c>
      <c r="AA10" s="418">
        <v>0</v>
      </c>
    </row>
    <row r="11" spans="1:27">
      <c r="A11" s="472" t="s">
        <v>575</v>
      </c>
      <c r="B11" s="473" t="s">
        <v>576</v>
      </c>
      <c r="C11" s="477">
        <v>679535753.98359931</v>
      </c>
      <c r="D11" s="418">
        <v>613516489.1518997</v>
      </c>
      <c r="E11" s="418">
        <v>613516489.1518997</v>
      </c>
      <c r="F11" s="418">
        <v>0</v>
      </c>
      <c r="G11" s="418">
        <v>0</v>
      </c>
      <c r="H11" s="418">
        <v>35853116.032600001</v>
      </c>
      <c r="I11" s="418">
        <v>28952001.776599992</v>
      </c>
      <c r="J11" s="418">
        <v>6901114.256000001</v>
      </c>
      <c r="K11" s="418">
        <v>0</v>
      </c>
      <c r="L11" s="418">
        <v>30166148.799100004</v>
      </c>
      <c r="M11" s="418">
        <v>10723262.3332</v>
      </c>
      <c r="N11" s="418">
        <v>4092565.1264</v>
      </c>
      <c r="O11" s="418">
        <v>2632589.0326</v>
      </c>
      <c r="P11" s="418">
        <v>0</v>
      </c>
      <c r="Q11" s="418">
        <v>0</v>
      </c>
      <c r="R11" s="418">
        <v>0</v>
      </c>
      <c r="S11" s="418">
        <v>0</v>
      </c>
      <c r="T11" s="418">
        <v>0</v>
      </c>
      <c r="U11" s="418">
        <v>0</v>
      </c>
      <c r="V11" s="418">
        <v>0</v>
      </c>
      <c r="W11" s="418">
        <v>0</v>
      </c>
      <c r="X11" s="418">
        <v>0</v>
      </c>
      <c r="Y11" s="418">
        <v>0</v>
      </c>
      <c r="Z11" s="418">
        <v>0</v>
      </c>
      <c r="AA11" s="418">
        <v>0</v>
      </c>
    </row>
    <row r="12" spans="1:27">
      <c r="A12" s="472" t="s">
        <v>577</v>
      </c>
      <c r="B12" s="473" t="s">
        <v>578</v>
      </c>
      <c r="C12" s="477">
        <v>226614073.5907003</v>
      </c>
      <c r="D12" s="418">
        <v>208579527.20160025</v>
      </c>
      <c r="E12" s="418">
        <v>208579527.20160025</v>
      </c>
      <c r="F12" s="418">
        <v>0</v>
      </c>
      <c r="G12" s="418">
        <v>0</v>
      </c>
      <c r="H12" s="418">
        <v>13157516.483700003</v>
      </c>
      <c r="I12" s="418">
        <v>12056652.006100001</v>
      </c>
      <c r="J12" s="418">
        <v>1100864.4775999999</v>
      </c>
      <c r="K12" s="418">
        <v>0</v>
      </c>
      <c r="L12" s="418">
        <v>4877029.9054000005</v>
      </c>
      <c r="M12" s="418">
        <v>1047567.2692999998</v>
      </c>
      <c r="N12" s="418">
        <v>216650.0772</v>
      </c>
      <c r="O12" s="418">
        <v>2863016.7347000008</v>
      </c>
      <c r="P12" s="418">
        <v>0</v>
      </c>
      <c r="Q12" s="418">
        <v>0</v>
      </c>
      <c r="R12" s="418">
        <v>0</v>
      </c>
      <c r="S12" s="418">
        <v>0</v>
      </c>
      <c r="T12" s="418">
        <v>0</v>
      </c>
      <c r="U12" s="418">
        <v>0</v>
      </c>
      <c r="V12" s="418">
        <v>0</v>
      </c>
      <c r="W12" s="418">
        <v>0</v>
      </c>
      <c r="X12" s="418">
        <v>0</v>
      </c>
      <c r="Y12" s="418">
        <v>0</v>
      </c>
      <c r="Z12" s="418">
        <v>0</v>
      </c>
      <c r="AA12" s="418">
        <v>0</v>
      </c>
    </row>
    <row r="13" spans="1:27">
      <c r="A13" s="472" t="s">
        <v>579</v>
      </c>
      <c r="B13" s="473" t="s">
        <v>580</v>
      </c>
      <c r="C13" s="477">
        <v>113736329.26620002</v>
      </c>
      <c r="D13" s="418">
        <v>103711927.42540002</v>
      </c>
      <c r="E13" s="418">
        <v>103711927.42540002</v>
      </c>
      <c r="F13" s="418">
        <v>0</v>
      </c>
      <c r="G13" s="418">
        <v>0</v>
      </c>
      <c r="H13" s="418">
        <v>7095286.3456000006</v>
      </c>
      <c r="I13" s="418">
        <v>7095286.3456000006</v>
      </c>
      <c r="J13" s="418">
        <v>0</v>
      </c>
      <c r="K13" s="418">
        <v>0</v>
      </c>
      <c r="L13" s="418">
        <v>2929115.4951999998</v>
      </c>
      <c r="M13" s="418">
        <v>1007115.3783000001</v>
      </c>
      <c r="N13" s="418">
        <v>343828.71</v>
      </c>
      <c r="O13" s="418">
        <v>327284.19750000001</v>
      </c>
      <c r="P13" s="418">
        <v>0</v>
      </c>
      <c r="Q13" s="418">
        <v>0</v>
      </c>
      <c r="R13" s="418">
        <v>0</v>
      </c>
      <c r="S13" s="418">
        <v>0</v>
      </c>
      <c r="T13" s="418">
        <v>0</v>
      </c>
      <c r="U13" s="418">
        <v>0</v>
      </c>
      <c r="V13" s="418">
        <v>0</v>
      </c>
      <c r="W13" s="418">
        <v>0</v>
      </c>
      <c r="X13" s="418">
        <v>0</v>
      </c>
      <c r="Y13" s="418">
        <v>0</v>
      </c>
      <c r="Z13" s="418">
        <v>0</v>
      </c>
      <c r="AA13" s="418">
        <v>0</v>
      </c>
    </row>
    <row r="14" spans="1:27">
      <c r="A14" s="472" t="s">
        <v>581</v>
      </c>
      <c r="B14" s="473" t="s">
        <v>582</v>
      </c>
      <c r="C14" s="477">
        <v>178943915.80499995</v>
      </c>
      <c r="D14" s="418">
        <v>165028110.72930002</v>
      </c>
      <c r="E14" s="418">
        <v>165028110.72930002</v>
      </c>
      <c r="F14" s="418">
        <v>0</v>
      </c>
      <c r="G14" s="418">
        <v>0</v>
      </c>
      <c r="H14" s="418">
        <v>5543641.3576999996</v>
      </c>
      <c r="I14" s="418">
        <v>5153750.9960000012</v>
      </c>
      <c r="J14" s="418">
        <v>389890.36170000001</v>
      </c>
      <c r="K14" s="418">
        <v>0</v>
      </c>
      <c r="L14" s="418">
        <v>8372163.7180000013</v>
      </c>
      <c r="M14" s="418">
        <v>2346361.2754000002</v>
      </c>
      <c r="N14" s="418">
        <v>2786013.0225999998</v>
      </c>
      <c r="O14" s="418">
        <v>379940.58999999997</v>
      </c>
      <c r="P14" s="418">
        <v>1760284.74</v>
      </c>
      <c r="Q14" s="418">
        <v>891163.78</v>
      </c>
      <c r="R14" s="418">
        <v>208400.31</v>
      </c>
      <c r="S14" s="418">
        <v>0</v>
      </c>
      <c r="T14" s="418">
        <v>0</v>
      </c>
      <c r="U14" s="418">
        <v>0</v>
      </c>
      <c r="V14" s="418">
        <v>0</v>
      </c>
      <c r="W14" s="418">
        <v>0</v>
      </c>
      <c r="X14" s="418">
        <v>0</v>
      </c>
      <c r="Y14" s="418">
        <v>0</v>
      </c>
      <c r="Z14" s="418">
        <v>0</v>
      </c>
      <c r="AA14" s="418">
        <v>0</v>
      </c>
    </row>
    <row r="15" spans="1:27">
      <c r="A15" s="471">
        <v>1.2</v>
      </c>
      <c r="B15" s="469" t="s">
        <v>894</v>
      </c>
      <c r="C15" s="477">
        <v>29369748.106454231</v>
      </c>
      <c r="D15" s="418">
        <v>5343044.46828626</v>
      </c>
      <c r="E15" s="418">
        <v>5343044.46828626</v>
      </c>
      <c r="F15" s="418">
        <v>0</v>
      </c>
      <c r="G15" s="418">
        <v>0</v>
      </c>
      <c r="H15" s="418">
        <v>6042540.4143631216</v>
      </c>
      <c r="I15" s="418">
        <v>4331221.0975966034</v>
      </c>
      <c r="J15" s="418">
        <v>1711319.3167665242</v>
      </c>
      <c r="K15" s="418">
        <v>0</v>
      </c>
      <c r="L15" s="418">
        <v>17984163.223804958</v>
      </c>
      <c r="M15" s="418">
        <v>6247473.29840496</v>
      </c>
      <c r="N15" s="418">
        <v>1855848.9575</v>
      </c>
      <c r="O15" s="418">
        <v>2845061.1135999993</v>
      </c>
      <c r="P15" s="418">
        <v>2722412.7475000005</v>
      </c>
      <c r="Q15" s="418">
        <v>4011882.8790999991</v>
      </c>
      <c r="R15" s="418">
        <v>301484.22769999999</v>
      </c>
      <c r="S15" s="418">
        <v>0</v>
      </c>
      <c r="T15" s="418">
        <v>0</v>
      </c>
      <c r="U15" s="418">
        <v>0</v>
      </c>
      <c r="V15" s="418">
        <v>0</v>
      </c>
      <c r="W15" s="418">
        <v>0</v>
      </c>
      <c r="X15" s="418">
        <v>0</v>
      </c>
      <c r="Y15" s="418">
        <v>0</v>
      </c>
      <c r="Z15" s="418">
        <v>0</v>
      </c>
      <c r="AA15" s="418">
        <v>0</v>
      </c>
    </row>
    <row r="16" spans="1:27">
      <c r="A16" s="470">
        <v>1.3</v>
      </c>
      <c r="B16" s="469" t="s">
        <v>583</v>
      </c>
      <c r="C16" s="468"/>
      <c r="D16" s="467"/>
      <c r="E16" s="467"/>
      <c r="F16" s="467"/>
      <c r="G16" s="467"/>
      <c r="H16" s="467"/>
      <c r="I16" s="467"/>
      <c r="J16" s="467"/>
      <c r="K16" s="467"/>
      <c r="L16" s="467"/>
      <c r="M16" s="467"/>
      <c r="N16" s="467"/>
      <c r="O16" s="467"/>
      <c r="P16" s="467"/>
      <c r="Q16" s="467"/>
      <c r="R16" s="467"/>
      <c r="S16" s="467"/>
      <c r="T16" s="467"/>
      <c r="U16" s="467"/>
      <c r="V16" s="467"/>
      <c r="W16" s="467"/>
      <c r="X16" s="467"/>
      <c r="Y16" s="467"/>
      <c r="Z16" s="467"/>
      <c r="AA16" s="466"/>
    </row>
    <row r="17" spans="1:27" ht="24">
      <c r="A17" s="463" t="s">
        <v>584</v>
      </c>
      <c r="B17" s="465" t="s">
        <v>585</v>
      </c>
      <c r="C17" s="477">
        <v>1341188950.2300029</v>
      </c>
      <c r="D17" s="418">
        <v>1219700942.3600056</v>
      </c>
      <c r="E17" s="418">
        <v>1219700942.3600056</v>
      </c>
      <c r="F17" s="418">
        <v>0</v>
      </c>
      <c r="G17" s="418">
        <v>0</v>
      </c>
      <c r="H17" s="418">
        <v>67419262.719999999</v>
      </c>
      <c r="I17" s="418">
        <v>55869218.579999983</v>
      </c>
      <c r="J17" s="418">
        <v>11550044.140000001</v>
      </c>
      <c r="K17" s="418">
        <v>0</v>
      </c>
      <c r="L17" s="418">
        <v>54068745.149999954</v>
      </c>
      <c r="M17" s="418">
        <v>16753219.630000001</v>
      </c>
      <c r="N17" s="418">
        <v>8108399.6799999988</v>
      </c>
      <c r="O17" s="418">
        <v>7229239.3299999991</v>
      </c>
      <c r="P17" s="418">
        <v>12038598.920000004</v>
      </c>
      <c r="Q17" s="418">
        <v>8673595.4100000001</v>
      </c>
      <c r="R17" s="418">
        <v>1265692.18</v>
      </c>
      <c r="S17" s="418">
        <v>0</v>
      </c>
      <c r="T17" s="418">
        <v>0</v>
      </c>
      <c r="U17" s="418">
        <v>0</v>
      </c>
      <c r="V17" s="418">
        <v>0</v>
      </c>
      <c r="W17" s="418">
        <v>0</v>
      </c>
      <c r="X17" s="418">
        <v>0</v>
      </c>
      <c r="Y17" s="418">
        <v>0</v>
      </c>
      <c r="Z17" s="418">
        <v>0</v>
      </c>
      <c r="AA17" s="418">
        <v>0</v>
      </c>
    </row>
    <row r="18" spans="1:27" ht="24">
      <c r="A18" s="461" t="s">
        <v>586</v>
      </c>
      <c r="B18" s="462" t="s">
        <v>587</v>
      </c>
      <c r="C18" s="477">
        <v>1093663005.6499984</v>
      </c>
      <c r="D18" s="418">
        <v>991790476.27999759</v>
      </c>
      <c r="E18" s="418">
        <v>991790476.27999759</v>
      </c>
      <c r="F18" s="418">
        <v>0</v>
      </c>
      <c r="G18" s="418">
        <v>0</v>
      </c>
      <c r="H18" s="418">
        <v>59774481.700000003</v>
      </c>
      <c r="I18" s="418">
        <v>51668088.470000006</v>
      </c>
      <c r="J18" s="418">
        <v>8106393.2300000004</v>
      </c>
      <c r="K18" s="418">
        <v>0</v>
      </c>
      <c r="L18" s="418">
        <v>42098047.669999987</v>
      </c>
      <c r="M18" s="418">
        <v>14091948.920000006</v>
      </c>
      <c r="N18" s="418">
        <v>6286121.8700000001</v>
      </c>
      <c r="O18" s="418">
        <v>5819328.540000001</v>
      </c>
      <c r="P18" s="418">
        <v>7853448.6600000001</v>
      </c>
      <c r="Q18" s="418">
        <v>6805372.0600000005</v>
      </c>
      <c r="R18" s="418">
        <v>1241827.6199999999</v>
      </c>
      <c r="S18" s="418">
        <v>0</v>
      </c>
      <c r="T18" s="418">
        <v>0</v>
      </c>
      <c r="U18" s="418">
        <v>0</v>
      </c>
      <c r="V18" s="418">
        <v>0</v>
      </c>
      <c r="W18" s="418">
        <v>0</v>
      </c>
      <c r="X18" s="418">
        <v>0</v>
      </c>
      <c r="Y18" s="418">
        <v>0</v>
      </c>
      <c r="Z18" s="418">
        <v>0</v>
      </c>
      <c r="AA18" s="418">
        <v>0</v>
      </c>
    </row>
    <row r="19" spans="1:27">
      <c r="A19" s="463" t="s">
        <v>588</v>
      </c>
      <c r="B19" s="464" t="s">
        <v>589</v>
      </c>
      <c r="C19" s="477">
        <v>1531972208.2489524</v>
      </c>
      <c r="D19" s="418">
        <v>1361035876.595104</v>
      </c>
      <c r="E19" s="418">
        <v>1361035876.595104</v>
      </c>
      <c r="F19" s="418">
        <v>0</v>
      </c>
      <c r="G19" s="418">
        <v>0</v>
      </c>
      <c r="H19" s="418">
        <v>81031514.134130761</v>
      </c>
      <c r="I19" s="418">
        <v>67574957.435646027</v>
      </c>
      <c r="J19" s="418">
        <v>13456556.698484801</v>
      </c>
      <c r="K19" s="418">
        <v>0</v>
      </c>
      <c r="L19" s="418">
        <v>89904817.519710734</v>
      </c>
      <c r="M19" s="418">
        <v>35370312.215710558</v>
      </c>
      <c r="N19" s="418">
        <v>8455922.5756999999</v>
      </c>
      <c r="O19" s="418">
        <v>6495480.3910999997</v>
      </c>
      <c r="P19" s="418">
        <v>30992108.785399985</v>
      </c>
      <c r="Q19" s="418">
        <v>4347674.9044999965</v>
      </c>
      <c r="R19" s="418">
        <v>4243318.6473000003</v>
      </c>
      <c r="S19" s="418">
        <v>0</v>
      </c>
      <c r="T19" s="418">
        <v>0</v>
      </c>
      <c r="U19" s="418">
        <v>0</v>
      </c>
      <c r="V19" s="418">
        <v>0</v>
      </c>
      <c r="W19" s="418">
        <v>0</v>
      </c>
      <c r="X19" s="418">
        <v>0</v>
      </c>
      <c r="Y19" s="418">
        <v>0</v>
      </c>
      <c r="Z19" s="418">
        <v>0</v>
      </c>
      <c r="AA19" s="418">
        <v>0</v>
      </c>
    </row>
    <row r="20" spans="1:27">
      <c r="A20" s="461" t="s">
        <v>590</v>
      </c>
      <c r="B20" s="462" t="s">
        <v>591</v>
      </c>
      <c r="C20" s="477">
        <v>1202399065.9432964</v>
      </c>
      <c r="D20" s="418">
        <v>1054692871.2707975</v>
      </c>
      <c r="E20" s="418">
        <v>1054692871.2707975</v>
      </c>
      <c r="F20" s="418">
        <v>0</v>
      </c>
      <c r="G20" s="418">
        <v>0</v>
      </c>
      <c r="H20" s="418">
        <v>68331398.152799994</v>
      </c>
      <c r="I20" s="418">
        <v>58491126.803299986</v>
      </c>
      <c r="J20" s="418">
        <v>9840271.3495000005</v>
      </c>
      <c r="K20" s="418">
        <v>0</v>
      </c>
      <c r="L20" s="418">
        <v>79374796.519700065</v>
      </c>
      <c r="M20" s="418">
        <v>31595856.486000001</v>
      </c>
      <c r="N20" s="418">
        <v>6078725.2399000013</v>
      </c>
      <c r="O20" s="418">
        <v>5500036.9785000002</v>
      </c>
      <c r="P20" s="418">
        <v>28446913.0295</v>
      </c>
      <c r="Q20" s="418">
        <v>3532493.016499999</v>
      </c>
      <c r="R20" s="418">
        <v>4220771.7692999998</v>
      </c>
      <c r="S20" s="418">
        <v>0</v>
      </c>
      <c r="T20" s="418">
        <v>0</v>
      </c>
      <c r="U20" s="418">
        <v>0</v>
      </c>
      <c r="V20" s="418">
        <v>0</v>
      </c>
      <c r="W20" s="418">
        <v>0</v>
      </c>
      <c r="X20" s="418">
        <v>0</v>
      </c>
      <c r="Y20" s="418">
        <v>0</v>
      </c>
      <c r="Z20" s="418">
        <v>0</v>
      </c>
      <c r="AA20" s="418">
        <v>0</v>
      </c>
    </row>
    <row r="21" spans="1:27">
      <c r="A21" s="460">
        <v>1.4</v>
      </c>
      <c r="B21" s="459" t="s">
        <v>680</v>
      </c>
      <c r="C21" s="477">
        <v>85629021.419999942</v>
      </c>
      <c r="D21" s="418">
        <v>79843776.49999997</v>
      </c>
      <c r="E21" s="418">
        <v>79843776.49999997</v>
      </c>
      <c r="F21" s="418">
        <v>0</v>
      </c>
      <c r="G21" s="418">
        <v>0</v>
      </c>
      <c r="H21" s="418">
        <v>1782864.3800000001</v>
      </c>
      <c r="I21" s="418">
        <v>1113394.68</v>
      </c>
      <c r="J21" s="418">
        <v>669469.70000000007</v>
      </c>
      <c r="K21" s="418">
        <v>0</v>
      </c>
      <c r="L21" s="418">
        <v>4002380.5399999996</v>
      </c>
      <c r="M21" s="418">
        <v>447612.24</v>
      </c>
      <c r="N21" s="418">
        <v>678314.55</v>
      </c>
      <c r="O21" s="418">
        <v>472612.2</v>
      </c>
      <c r="P21" s="418">
        <v>2178149</v>
      </c>
      <c r="Q21" s="418">
        <v>225692.55</v>
      </c>
      <c r="R21" s="418">
        <v>0</v>
      </c>
      <c r="S21" s="418">
        <v>0</v>
      </c>
      <c r="T21" s="418">
        <v>0</v>
      </c>
      <c r="U21" s="418">
        <v>0</v>
      </c>
      <c r="V21" s="418">
        <v>0</v>
      </c>
      <c r="W21" s="418">
        <v>0</v>
      </c>
      <c r="X21" s="418">
        <v>0</v>
      </c>
      <c r="Y21" s="418">
        <v>0</v>
      </c>
      <c r="Z21" s="418">
        <v>0</v>
      </c>
      <c r="AA21" s="418">
        <v>0</v>
      </c>
    </row>
    <row r="22" spans="1:27" ht="12.6" thickBot="1">
      <c r="A22" s="458">
        <v>1.5</v>
      </c>
      <c r="B22" s="457" t="s">
        <v>681</v>
      </c>
      <c r="C22" s="553">
        <v>0</v>
      </c>
      <c r="D22" s="554">
        <v>0</v>
      </c>
      <c r="E22" s="554">
        <v>0</v>
      </c>
      <c r="F22" s="554">
        <v>0</v>
      </c>
      <c r="G22" s="554">
        <v>0</v>
      </c>
      <c r="H22" s="554">
        <v>0</v>
      </c>
      <c r="I22" s="554">
        <v>0</v>
      </c>
      <c r="J22" s="554">
        <v>0</v>
      </c>
      <c r="K22" s="554">
        <v>0</v>
      </c>
      <c r="L22" s="554">
        <v>0</v>
      </c>
      <c r="M22" s="554">
        <v>0</v>
      </c>
      <c r="N22" s="554">
        <v>0</v>
      </c>
      <c r="O22" s="554">
        <v>0</v>
      </c>
      <c r="P22" s="554">
        <v>0</v>
      </c>
      <c r="Q22" s="554">
        <v>0</v>
      </c>
      <c r="R22" s="554">
        <v>0</v>
      </c>
      <c r="S22" s="554">
        <v>0</v>
      </c>
      <c r="T22" s="418">
        <v>0</v>
      </c>
      <c r="U22" s="418">
        <v>0</v>
      </c>
      <c r="V22" s="418">
        <v>0</v>
      </c>
      <c r="W22" s="418">
        <v>0</v>
      </c>
      <c r="X22" s="418">
        <v>0</v>
      </c>
      <c r="Y22" s="418">
        <v>0</v>
      </c>
      <c r="Z22" s="418">
        <v>0</v>
      </c>
      <c r="AA22" s="418">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428" bestFit="1" customWidth="1"/>
    <col min="2" max="2" width="93.44140625" style="428" customWidth="1"/>
    <col min="3" max="3" width="14.5546875" style="428" customWidth="1"/>
    <col min="4" max="5" width="16.109375" style="428" customWidth="1"/>
    <col min="6" max="6" width="16.109375" style="448" customWidth="1"/>
    <col min="7" max="7" width="25.33203125" style="448" customWidth="1"/>
    <col min="8" max="8" width="16.109375" style="428" customWidth="1"/>
    <col min="9" max="11" width="16.109375" style="448" customWidth="1"/>
    <col min="12" max="12" width="26.33203125" style="448" customWidth="1"/>
    <col min="13" max="16384" width="9.109375" style="428"/>
  </cols>
  <sheetData>
    <row r="1" spans="1:12" ht="13.8">
      <c r="A1" s="332" t="s">
        <v>108</v>
      </c>
      <c r="B1" s="271" t="str">
        <f>Info!C2</f>
        <v>სს ტერაბანკი</v>
      </c>
      <c r="F1" s="428"/>
      <c r="G1" s="428"/>
      <c r="I1" s="428"/>
      <c r="J1" s="428"/>
      <c r="K1" s="428"/>
      <c r="L1" s="428"/>
    </row>
    <row r="2" spans="1:12">
      <c r="A2" s="332" t="s">
        <v>109</v>
      </c>
      <c r="B2" s="335">
        <f>'1. key ratios'!B2</f>
        <v>45657</v>
      </c>
      <c r="F2" s="428"/>
      <c r="G2" s="428"/>
      <c r="I2" s="428"/>
      <c r="J2" s="428"/>
      <c r="K2" s="428"/>
      <c r="L2" s="428"/>
    </row>
    <row r="3" spans="1:12">
      <c r="A3" s="334" t="s">
        <v>594</v>
      </c>
      <c r="F3" s="428"/>
      <c r="G3" s="428"/>
      <c r="I3" s="428"/>
      <c r="J3" s="428"/>
      <c r="K3" s="428"/>
      <c r="L3" s="428"/>
    </row>
    <row r="4" spans="1:12">
      <c r="F4" s="428"/>
      <c r="G4" s="428"/>
      <c r="I4" s="428"/>
      <c r="J4" s="428"/>
      <c r="K4" s="428"/>
      <c r="L4" s="428"/>
    </row>
    <row r="5" spans="1:12" ht="37.5" customHeight="1">
      <c r="A5" s="701" t="s">
        <v>595</v>
      </c>
      <c r="B5" s="702"/>
      <c r="C5" s="750" t="s">
        <v>596</v>
      </c>
      <c r="D5" s="751"/>
      <c r="E5" s="751"/>
      <c r="F5" s="751"/>
      <c r="G5" s="751"/>
      <c r="H5" s="750" t="s">
        <v>906</v>
      </c>
      <c r="I5" s="752"/>
      <c r="J5" s="752"/>
      <c r="K5" s="752"/>
      <c r="L5" s="753"/>
    </row>
    <row r="6" spans="1:12" ht="39.6" customHeight="1">
      <c r="A6" s="705"/>
      <c r="B6" s="706"/>
      <c r="C6" s="339"/>
      <c r="D6" s="426" t="s">
        <v>891</v>
      </c>
      <c r="E6" s="426" t="s">
        <v>890</v>
      </c>
      <c r="F6" s="426" t="s">
        <v>889</v>
      </c>
      <c r="G6" s="426" t="s">
        <v>888</v>
      </c>
      <c r="H6" s="449"/>
      <c r="I6" s="426" t="s">
        <v>891</v>
      </c>
      <c r="J6" s="426" t="s">
        <v>890</v>
      </c>
      <c r="K6" s="426" t="s">
        <v>889</v>
      </c>
      <c r="L6" s="426" t="s">
        <v>888</v>
      </c>
    </row>
    <row r="7" spans="1:12">
      <c r="A7" s="418">
        <v>1</v>
      </c>
      <c r="B7" s="431" t="s">
        <v>518</v>
      </c>
      <c r="C7" s="431">
        <v>70399395.089500159</v>
      </c>
      <c r="D7" s="431">
        <v>68827607.880300164</v>
      </c>
      <c r="E7" s="431">
        <v>800391.54749999975</v>
      </c>
      <c r="F7" s="431">
        <v>771395.66170000006</v>
      </c>
      <c r="G7" s="431">
        <v>0</v>
      </c>
      <c r="H7" s="431">
        <v>887808.72219999903</v>
      </c>
      <c r="I7" s="431">
        <v>334870.93179999903</v>
      </c>
      <c r="J7" s="431">
        <v>115289.15280000001</v>
      </c>
      <c r="K7" s="431">
        <v>437648.63760000002</v>
      </c>
      <c r="L7" s="431">
        <v>0</v>
      </c>
    </row>
    <row r="8" spans="1:12">
      <c r="A8" s="418">
        <v>2</v>
      </c>
      <c r="B8" s="431" t="s">
        <v>519</v>
      </c>
      <c r="C8" s="431">
        <v>19407343.993599992</v>
      </c>
      <c r="D8" s="431">
        <v>18146709.319499992</v>
      </c>
      <c r="E8" s="431">
        <v>263743.13410000002</v>
      </c>
      <c r="F8" s="431">
        <v>996891.54</v>
      </c>
      <c r="G8" s="431">
        <v>0</v>
      </c>
      <c r="H8" s="431">
        <v>468831.65759999992</v>
      </c>
      <c r="I8" s="431">
        <v>96226.365499999956</v>
      </c>
      <c r="J8" s="431">
        <v>46249.119100000004</v>
      </c>
      <c r="K8" s="431">
        <v>326356.17299999995</v>
      </c>
      <c r="L8" s="431">
        <v>0</v>
      </c>
    </row>
    <row r="9" spans="1:12">
      <c r="A9" s="418">
        <v>3</v>
      </c>
      <c r="B9" s="431" t="s">
        <v>867</v>
      </c>
      <c r="C9" s="431">
        <v>32707851.0634</v>
      </c>
      <c r="D9" s="431">
        <v>32707851.0634</v>
      </c>
      <c r="E9" s="431">
        <v>0</v>
      </c>
      <c r="F9" s="431">
        <v>0</v>
      </c>
      <c r="G9" s="431">
        <v>0</v>
      </c>
      <c r="H9" s="431">
        <v>179.8963</v>
      </c>
      <c r="I9" s="431">
        <v>179.8963</v>
      </c>
      <c r="J9" s="431">
        <v>0</v>
      </c>
      <c r="K9" s="431">
        <v>0</v>
      </c>
      <c r="L9" s="431">
        <v>0</v>
      </c>
    </row>
    <row r="10" spans="1:12">
      <c r="A10" s="418">
        <v>4</v>
      </c>
      <c r="B10" s="431" t="s">
        <v>520</v>
      </c>
      <c r="C10" s="431">
        <v>142948014.38352606</v>
      </c>
      <c r="D10" s="431">
        <v>132371178.77953008</v>
      </c>
      <c r="E10" s="431">
        <v>3487924.4894960001</v>
      </c>
      <c r="F10" s="431">
        <v>7088911.1145000001</v>
      </c>
      <c r="G10" s="431">
        <v>0</v>
      </c>
      <c r="H10" s="431">
        <v>1994983.0202936549</v>
      </c>
      <c r="I10" s="431">
        <v>486716.95349705406</v>
      </c>
      <c r="J10" s="431">
        <v>350215.40819660097</v>
      </c>
      <c r="K10" s="431">
        <v>1158050.6586</v>
      </c>
      <c r="L10" s="431">
        <v>0</v>
      </c>
    </row>
    <row r="11" spans="1:12">
      <c r="A11" s="418">
        <v>5</v>
      </c>
      <c r="B11" s="431" t="s">
        <v>521</v>
      </c>
      <c r="C11" s="431">
        <v>79409649.367499992</v>
      </c>
      <c r="D11" s="431">
        <v>73003266.1153</v>
      </c>
      <c r="E11" s="431">
        <v>2967116.6290000002</v>
      </c>
      <c r="F11" s="431">
        <v>3439266.6232000003</v>
      </c>
      <c r="G11" s="431">
        <v>0</v>
      </c>
      <c r="H11" s="431">
        <v>1749186.6834</v>
      </c>
      <c r="I11" s="431">
        <v>298697.84960000002</v>
      </c>
      <c r="J11" s="431">
        <v>474791.39669999992</v>
      </c>
      <c r="K11" s="431">
        <v>975697.43709999998</v>
      </c>
      <c r="L11" s="431">
        <v>0</v>
      </c>
    </row>
    <row r="12" spans="1:12">
      <c r="A12" s="418">
        <v>6</v>
      </c>
      <c r="B12" s="431" t="s">
        <v>522</v>
      </c>
      <c r="C12" s="431">
        <v>47274336.003022417</v>
      </c>
      <c r="D12" s="431">
        <v>35451895.773658417</v>
      </c>
      <c r="E12" s="431">
        <v>8197586.8994640019</v>
      </c>
      <c r="F12" s="431">
        <v>3624853.3299000002</v>
      </c>
      <c r="G12" s="431">
        <v>0</v>
      </c>
      <c r="H12" s="431">
        <v>1317408.4234918368</v>
      </c>
      <c r="I12" s="431">
        <v>118440.45765889664</v>
      </c>
      <c r="J12" s="431">
        <v>504758.992973477</v>
      </c>
      <c r="K12" s="431">
        <v>694208.97285946307</v>
      </c>
      <c r="L12" s="431">
        <v>0</v>
      </c>
    </row>
    <row r="13" spans="1:12">
      <c r="A13" s="418">
        <v>7</v>
      </c>
      <c r="B13" s="431" t="s">
        <v>523</v>
      </c>
      <c r="C13" s="431">
        <v>100230675.49093199</v>
      </c>
      <c r="D13" s="431">
        <v>90418061.98343198</v>
      </c>
      <c r="E13" s="431">
        <v>8765880.2561999988</v>
      </c>
      <c r="F13" s="431">
        <v>1046733.2513000001</v>
      </c>
      <c r="G13" s="431">
        <v>0</v>
      </c>
      <c r="H13" s="431">
        <v>1073704.5217329932</v>
      </c>
      <c r="I13" s="431">
        <v>277263.90627846913</v>
      </c>
      <c r="J13" s="431">
        <v>692743.23115452414</v>
      </c>
      <c r="K13" s="431">
        <v>103697.38429999999</v>
      </c>
      <c r="L13" s="431">
        <v>0</v>
      </c>
    </row>
    <row r="14" spans="1:12">
      <c r="A14" s="418">
        <v>8</v>
      </c>
      <c r="B14" s="431" t="s">
        <v>524</v>
      </c>
      <c r="C14" s="431">
        <v>52906411.569000036</v>
      </c>
      <c r="D14" s="431">
        <v>51198506.029800035</v>
      </c>
      <c r="E14" s="431">
        <v>413360.8492</v>
      </c>
      <c r="F14" s="431">
        <v>1294544.6900000006</v>
      </c>
      <c r="G14" s="431">
        <v>0</v>
      </c>
      <c r="H14" s="431">
        <v>938681.48080000002</v>
      </c>
      <c r="I14" s="431">
        <v>351559.35540000006</v>
      </c>
      <c r="J14" s="431">
        <v>33686.641100000001</v>
      </c>
      <c r="K14" s="431">
        <v>553435.48430000001</v>
      </c>
      <c r="L14" s="431">
        <v>0</v>
      </c>
    </row>
    <row r="15" spans="1:12">
      <c r="A15" s="418">
        <v>9</v>
      </c>
      <c r="B15" s="431" t="s">
        <v>525</v>
      </c>
      <c r="C15" s="431">
        <v>37536341.0207</v>
      </c>
      <c r="D15" s="431">
        <v>35596486.060699999</v>
      </c>
      <c r="E15" s="431">
        <v>1622001.4899999998</v>
      </c>
      <c r="F15" s="431">
        <v>317853.46999999997</v>
      </c>
      <c r="G15" s="431">
        <v>0</v>
      </c>
      <c r="H15" s="431">
        <v>321296.69550000003</v>
      </c>
      <c r="I15" s="431">
        <v>138598.44030000005</v>
      </c>
      <c r="J15" s="431">
        <v>147958.39670000001</v>
      </c>
      <c r="K15" s="431">
        <v>34739.858500000002</v>
      </c>
      <c r="L15" s="431">
        <v>0</v>
      </c>
    </row>
    <row r="16" spans="1:12">
      <c r="A16" s="418">
        <v>10</v>
      </c>
      <c r="B16" s="431" t="s">
        <v>526</v>
      </c>
      <c r="C16" s="431">
        <v>20491744.086999994</v>
      </c>
      <c r="D16" s="431">
        <v>19435752.846899994</v>
      </c>
      <c r="E16" s="431">
        <v>0</v>
      </c>
      <c r="F16" s="431">
        <v>1055991.2401000001</v>
      </c>
      <c r="G16" s="431">
        <v>0</v>
      </c>
      <c r="H16" s="431">
        <v>616688.71510000003</v>
      </c>
      <c r="I16" s="431">
        <v>78033.638499999986</v>
      </c>
      <c r="J16" s="431">
        <v>0</v>
      </c>
      <c r="K16" s="431">
        <v>538655.07660000003</v>
      </c>
      <c r="L16" s="431">
        <v>0</v>
      </c>
    </row>
    <row r="17" spans="1:12">
      <c r="A17" s="418">
        <v>11</v>
      </c>
      <c r="B17" s="431" t="s">
        <v>527</v>
      </c>
      <c r="C17" s="431">
        <v>10596868.160599997</v>
      </c>
      <c r="D17" s="431">
        <v>9383160.7652999982</v>
      </c>
      <c r="E17" s="431">
        <v>89515.27</v>
      </c>
      <c r="F17" s="431">
        <v>1124192.1253000002</v>
      </c>
      <c r="G17" s="431">
        <v>0</v>
      </c>
      <c r="H17" s="431">
        <v>556063.57339999999</v>
      </c>
      <c r="I17" s="431">
        <v>39094.029900000001</v>
      </c>
      <c r="J17" s="431">
        <v>7380.0516000000007</v>
      </c>
      <c r="K17" s="431">
        <v>509589.49189999996</v>
      </c>
      <c r="L17" s="431">
        <v>0</v>
      </c>
    </row>
    <row r="18" spans="1:12">
      <c r="A18" s="418">
        <v>12</v>
      </c>
      <c r="B18" s="431" t="s">
        <v>528</v>
      </c>
      <c r="C18" s="431">
        <v>95810350.376300007</v>
      </c>
      <c r="D18" s="431">
        <v>88929425.781600013</v>
      </c>
      <c r="E18" s="431">
        <v>1729246.5684000007</v>
      </c>
      <c r="F18" s="431">
        <v>5151678.0262999991</v>
      </c>
      <c r="G18" s="431">
        <v>0</v>
      </c>
      <c r="H18" s="431">
        <v>2979143.0165103166</v>
      </c>
      <c r="I18" s="431">
        <v>462517.27261031693</v>
      </c>
      <c r="J18" s="431">
        <v>250766.1807</v>
      </c>
      <c r="K18" s="431">
        <v>2265859.5631999997</v>
      </c>
      <c r="L18" s="431">
        <v>0</v>
      </c>
    </row>
    <row r="19" spans="1:12">
      <c r="A19" s="418">
        <v>13</v>
      </c>
      <c r="B19" s="431" t="s">
        <v>529</v>
      </c>
      <c r="C19" s="431">
        <v>27968281.798500016</v>
      </c>
      <c r="D19" s="431">
        <v>25726870.283000015</v>
      </c>
      <c r="E19" s="431">
        <v>702082.94849999994</v>
      </c>
      <c r="F19" s="431">
        <v>1539328.5669999998</v>
      </c>
      <c r="G19" s="431">
        <v>0</v>
      </c>
      <c r="H19" s="431">
        <v>609165.04353852291</v>
      </c>
      <c r="I19" s="431">
        <v>136846.06450000004</v>
      </c>
      <c r="J19" s="431">
        <v>67365.458038522876</v>
      </c>
      <c r="K19" s="431">
        <v>404953.52100000007</v>
      </c>
      <c r="L19" s="431">
        <v>0</v>
      </c>
    </row>
    <row r="20" spans="1:12">
      <c r="A20" s="418">
        <v>14</v>
      </c>
      <c r="B20" s="431" t="s">
        <v>530</v>
      </c>
      <c r="C20" s="431">
        <v>134480398.61730006</v>
      </c>
      <c r="D20" s="431">
        <v>109577665.54120006</v>
      </c>
      <c r="E20" s="431">
        <v>19700755.680399992</v>
      </c>
      <c r="F20" s="431">
        <v>5201977.3956999993</v>
      </c>
      <c r="G20" s="431">
        <v>0</v>
      </c>
      <c r="H20" s="431">
        <v>3004899.4318999997</v>
      </c>
      <c r="I20" s="431">
        <v>408835.20789999992</v>
      </c>
      <c r="J20" s="431">
        <v>850686.5582999998</v>
      </c>
      <c r="K20" s="431">
        <v>1745377.6657</v>
      </c>
      <c r="L20" s="431">
        <v>0</v>
      </c>
    </row>
    <row r="21" spans="1:12">
      <c r="A21" s="418">
        <v>15</v>
      </c>
      <c r="B21" s="431" t="s">
        <v>531</v>
      </c>
      <c r="C21" s="431">
        <v>41137346.126500025</v>
      </c>
      <c r="D21" s="431">
        <v>40438224.696500026</v>
      </c>
      <c r="E21" s="431">
        <v>548642.19999999995</v>
      </c>
      <c r="F21" s="431">
        <v>150479.23000000001</v>
      </c>
      <c r="G21" s="431">
        <v>0</v>
      </c>
      <c r="H21" s="431">
        <v>255195.44370000003</v>
      </c>
      <c r="I21" s="431">
        <v>151557.68360000005</v>
      </c>
      <c r="J21" s="431">
        <v>38581.913500000002</v>
      </c>
      <c r="K21" s="431">
        <v>65055.846599999997</v>
      </c>
      <c r="L21" s="431">
        <v>0</v>
      </c>
    </row>
    <row r="22" spans="1:12">
      <c r="A22" s="418">
        <v>16</v>
      </c>
      <c r="B22" s="431" t="s">
        <v>532</v>
      </c>
      <c r="C22" s="431">
        <v>690337.63168400002</v>
      </c>
      <c r="D22" s="431">
        <v>690337.63168400002</v>
      </c>
      <c r="E22" s="431">
        <v>0</v>
      </c>
      <c r="F22" s="431">
        <v>0</v>
      </c>
      <c r="G22" s="431">
        <v>0</v>
      </c>
      <c r="H22" s="431">
        <v>731.16060000000004</v>
      </c>
      <c r="I22" s="431">
        <v>731.16060000000004</v>
      </c>
      <c r="J22" s="431">
        <v>0</v>
      </c>
      <c r="K22" s="431">
        <v>0</v>
      </c>
      <c r="L22" s="431">
        <v>0</v>
      </c>
    </row>
    <row r="23" spans="1:12">
      <c r="A23" s="418">
        <v>17</v>
      </c>
      <c r="B23" s="431" t="s">
        <v>533</v>
      </c>
      <c r="C23" s="431">
        <v>2788280.5440999996</v>
      </c>
      <c r="D23" s="431">
        <v>2076499.0179999997</v>
      </c>
      <c r="E23" s="431">
        <v>700678.01610000001</v>
      </c>
      <c r="F23" s="431">
        <v>11103.51</v>
      </c>
      <c r="G23" s="431">
        <v>0</v>
      </c>
      <c r="H23" s="431">
        <v>20414.080099999999</v>
      </c>
      <c r="I23" s="431">
        <v>9310.5701000000008</v>
      </c>
      <c r="J23" s="431">
        <v>0</v>
      </c>
      <c r="K23" s="431">
        <v>11103.51</v>
      </c>
      <c r="L23" s="431">
        <v>0</v>
      </c>
    </row>
    <row r="24" spans="1:12">
      <c r="A24" s="418">
        <v>18</v>
      </c>
      <c r="B24" s="431" t="s">
        <v>534</v>
      </c>
      <c r="C24" s="431">
        <v>3827075.4719000002</v>
      </c>
      <c r="D24" s="431">
        <v>3827075.4719000002</v>
      </c>
      <c r="E24" s="431">
        <v>0</v>
      </c>
      <c r="F24" s="431">
        <v>0</v>
      </c>
      <c r="G24" s="431">
        <v>0</v>
      </c>
      <c r="H24" s="431">
        <v>25009.652000000002</v>
      </c>
      <c r="I24" s="431">
        <v>25009.652000000002</v>
      </c>
      <c r="J24" s="431">
        <v>0</v>
      </c>
      <c r="K24" s="431">
        <v>0</v>
      </c>
      <c r="L24" s="431">
        <v>0</v>
      </c>
    </row>
    <row r="25" spans="1:12">
      <c r="A25" s="418">
        <v>19</v>
      </c>
      <c r="B25" s="431" t="s">
        <v>535</v>
      </c>
      <c r="C25" s="431">
        <v>2576966.3791000005</v>
      </c>
      <c r="D25" s="431">
        <v>2530163.3291000002</v>
      </c>
      <c r="E25" s="431">
        <v>2246.35</v>
      </c>
      <c r="F25" s="431">
        <v>44556.7</v>
      </c>
      <c r="G25" s="431">
        <v>0</v>
      </c>
      <c r="H25" s="431">
        <v>50752.695499999994</v>
      </c>
      <c r="I25" s="431">
        <v>10571.434399999996</v>
      </c>
      <c r="J25" s="431">
        <v>210.61099999999999</v>
      </c>
      <c r="K25" s="431">
        <v>39970.650099999999</v>
      </c>
      <c r="L25" s="431">
        <v>0</v>
      </c>
    </row>
    <row r="26" spans="1:12">
      <c r="A26" s="418">
        <v>20</v>
      </c>
      <c r="B26" s="431" t="s">
        <v>536</v>
      </c>
      <c r="C26" s="431">
        <v>37307280.539899968</v>
      </c>
      <c r="D26" s="431">
        <v>33044264.983199969</v>
      </c>
      <c r="E26" s="431">
        <v>2625619.1442</v>
      </c>
      <c r="F26" s="431">
        <v>1637396.4124999999</v>
      </c>
      <c r="G26" s="431">
        <v>0</v>
      </c>
      <c r="H26" s="431">
        <v>939571.65697030863</v>
      </c>
      <c r="I26" s="431">
        <v>140129.32977030866</v>
      </c>
      <c r="J26" s="431">
        <v>407950.28830000001</v>
      </c>
      <c r="K26" s="431">
        <v>391492.03889999999</v>
      </c>
      <c r="L26" s="431">
        <v>0</v>
      </c>
    </row>
    <row r="27" spans="1:12">
      <c r="A27" s="418">
        <v>21</v>
      </c>
      <c r="B27" s="431" t="s">
        <v>537</v>
      </c>
      <c r="C27" s="431">
        <v>2860677.4208999993</v>
      </c>
      <c r="D27" s="431">
        <v>2082600.4598999994</v>
      </c>
      <c r="E27" s="431">
        <v>777663.951</v>
      </c>
      <c r="F27" s="431">
        <v>413.01</v>
      </c>
      <c r="G27" s="431">
        <v>0</v>
      </c>
      <c r="H27" s="431">
        <v>26324.7683</v>
      </c>
      <c r="I27" s="431">
        <v>9402.6683000000012</v>
      </c>
      <c r="J27" s="431">
        <v>16602.745799999997</v>
      </c>
      <c r="K27" s="431">
        <v>319.35419999999999</v>
      </c>
      <c r="L27" s="431">
        <v>0</v>
      </c>
    </row>
    <row r="28" spans="1:12">
      <c r="A28" s="418">
        <v>22</v>
      </c>
      <c r="B28" s="431" t="s">
        <v>538</v>
      </c>
      <c r="C28" s="431">
        <v>2076078.4777000002</v>
      </c>
      <c r="D28" s="431">
        <v>1487151.7038</v>
      </c>
      <c r="E28" s="431">
        <v>0</v>
      </c>
      <c r="F28" s="431">
        <v>588926.77390000003</v>
      </c>
      <c r="G28" s="431">
        <v>0</v>
      </c>
      <c r="H28" s="431">
        <v>70139.6489</v>
      </c>
      <c r="I28" s="431">
        <v>5192.9583000000011</v>
      </c>
      <c r="J28" s="431">
        <v>97.323400000000007</v>
      </c>
      <c r="K28" s="431">
        <v>64849.367200000001</v>
      </c>
      <c r="L28" s="431">
        <v>0</v>
      </c>
    </row>
    <row r="29" spans="1:12">
      <c r="A29" s="418">
        <v>23</v>
      </c>
      <c r="B29" s="431" t="s">
        <v>539</v>
      </c>
      <c r="C29" s="431">
        <v>190817340.52776569</v>
      </c>
      <c r="D29" s="431">
        <v>178147091.89817768</v>
      </c>
      <c r="E29" s="431">
        <v>5127333.9568999996</v>
      </c>
      <c r="F29" s="431">
        <v>7542914.6726880046</v>
      </c>
      <c r="G29" s="431">
        <v>0</v>
      </c>
      <c r="H29" s="431">
        <v>4058976.2204507911</v>
      </c>
      <c r="I29" s="431">
        <v>757591.74730529555</v>
      </c>
      <c r="J29" s="431">
        <v>581344.90590000001</v>
      </c>
      <c r="K29" s="431">
        <v>2720039.5672454955</v>
      </c>
      <c r="L29" s="431">
        <v>0</v>
      </c>
    </row>
    <row r="30" spans="1:12">
      <c r="A30" s="418">
        <v>24</v>
      </c>
      <c r="B30" s="431" t="s">
        <v>540</v>
      </c>
      <c r="C30" s="431">
        <v>169310710.2319001</v>
      </c>
      <c r="D30" s="431">
        <v>154423459.8607001</v>
      </c>
      <c r="E30" s="431">
        <v>7190516.6997999968</v>
      </c>
      <c r="F30" s="431">
        <v>7696733.6713999985</v>
      </c>
      <c r="G30" s="431">
        <v>0</v>
      </c>
      <c r="H30" s="431">
        <v>5451974.0774659291</v>
      </c>
      <c r="I30" s="431">
        <v>1088539.31036593</v>
      </c>
      <c r="J30" s="431">
        <v>1073228.3121999998</v>
      </c>
      <c r="K30" s="431">
        <v>3290206.4548999998</v>
      </c>
      <c r="L30" s="431">
        <v>0</v>
      </c>
    </row>
    <row r="31" spans="1:12">
      <c r="A31" s="418">
        <v>25</v>
      </c>
      <c r="B31" s="431" t="s">
        <v>541</v>
      </c>
      <c r="C31" s="431">
        <v>62378421.471499912</v>
      </c>
      <c r="D31" s="431">
        <v>58376870.251499914</v>
      </c>
      <c r="E31" s="431">
        <v>1448571.3537000001</v>
      </c>
      <c r="F31" s="431">
        <v>2552979.8662999999</v>
      </c>
      <c r="G31" s="431">
        <v>0</v>
      </c>
      <c r="H31" s="431">
        <v>1839805.3018000005</v>
      </c>
      <c r="I31" s="431">
        <v>243285.87310000003</v>
      </c>
      <c r="J31" s="431">
        <v>329535.75999999995</v>
      </c>
      <c r="K31" s="431">
        <v>1266983.6687000005</v>
      </c>
      <c r="L31" s="431">
        <v>0</v>
      </c>
    </row>
    <row r="32" spans="1:12">
      <c r="A32" s="418">
        <v>26</v>
      </c>
      <c r="B32" s="431" t="s">
        <v>597</v>
      </c>
      <c r="C32" s="431">
        <v>50808233.707999989</v>
      </c>
      <c r="D32" s="431">
        <v>44643852.717699982</v>
      </c>
      <c r="E32" s="431">
        <v>2038450.6299999992</v>
      </c>
      <c r="F32" s="431">
        <v>4125930.3603000008</v>
      </c>
      <c r="G32" s="431">
        <v>0</v>
      </c>
      <c r="H32" s="431">
        <v>3027445.2417999995</v>
      </c>
      <c r="I32" s="431">
        <v>267072.79450000043</v>
      </c>
      <c r="J32" s="431">
        <v>277380.21589999995</v>
      </c>
      <c r="K32" s="431">
        <v>2482992.231399999</v>
      </c>
      <c r="L32" s="431">
        <v>0</v>
      </c>
    </row>
    <row r="33" spans="1:12">
      <c r="A33" s="418">
        <v>27</v>
      </c>
      <c r="B33" s="481" t="s">
        <v>66</v>
      </c>
      <c r="C33" s="431">
        <v>1438746409.5518301</v>
      </c>
      <c r="D33" s="431">
        <v>1312542030.2457824</v>
      </c>
      <c r="E33" s="431">
        <v>69199328.063959986</v>
      </c>
      <c r="F33" s="431">
        <v>57005051.242088005</v>
      </c>
      <c r="G33" s="431">
        <v>0</v>
      </c>
      <c r="H33" s="431">
        <v>32284380.829354353</v>
      </c>
      <c r="I33" s="431">
        <v>5936275.5520862713</v>
      </c>
      <c r="J33" s="431">
        <v>6266822.6633631242</v>
      </c>
      <c r="K33" s="431">
        <v>20081282.613904957</v>
      </c>
      <c r="L33" s="431">
        <v>0</v>
      </c>
    </row>
    <row r="35" spans="1:12">
      <c r="B35" s="480"/>
      <c r="C35" s="480"/>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70" zoomScaleNormal="70" workbookViewId="0"/>
  </sheetViews>
  <sheetFormatPr defaultRowHeight="14.4"/>
  <cols>
    <col min="1" max="1" width="8.6640625" style="394"/>
    <col min="2" max="2" width="69.33203125" style="370"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108</v>
      </c>
      <c r="B1" s="271" t="str">
        <f>Info!C2</f>
        <v>სს ტერაბანკი</v>
      </c>
      <c r="C1" s="12"/>
      <c r="D1" s="1"/>
      <c r="E1" s="1"/>
      <c r="F1" s="1"/>
      <c r="G1" s="1"/>
    </row>
    <row r="2" spans="1:8">
      <c r="A2" s="13" t="s">
        <v>109</v>
      </c>
      <c r="B2" s="295">
        <f>'1. key ratios'!B2</f>
        <v>45657</v>
      </c>
      <c r="C2" s="12"/>
      <c r="D2" s="1"/>
      <c r="E2" s="1"/>
      <c r="F2" s="1"/>
      <c r="G2" s="1"/>
    </row>
    <row r="3" spans="1:8">
      <c r="A3" s="13"/>
      <c r="B3" s="12"/>
      <c r="C3" s="12"/>
      <c r="D3" s="1"/>
      <c r="E3" s="1"/>
      <c r="F3" s="1"/>
      <c r="G3" s="1"/>
    </row>
    <row r="4" spans="1:8" ht="21" customHeight="1">
      <c r="A4" s="647" t="s">
        <v>25</v>
      </c>
      <c r="B4" s="648" t="s">
        <v>728</v>
      </c>
      <c r="C4" s="650" t="s">
        <v>114</v>
      </c>
      <c r="D4" s="650"/>
      <c r="E4" s="650"/>
      <c r="F4" s="650" t="s">
        <v>115</v>
      </c>
      <c r="G4" s="650"/>
      <c r="H4" s="651"/>
    </row>
    <row r="5" spans="1:8" ht="21" customHeight="1">
      <c r="A5" s="647"/>
      <c r="B5" s="649"/>
      <c r="C5" s="343" t="s">
        <v>26</v>
      </c>
      <c r="D5" s="343" t="s">
        <v>88</v>
      </c>
      <c r="E5" s="343" t="s">
        <v>66</v>
      </c>
      <c r="F5" s="343" t="s">
        <v>26</v>
      </c>
      <c r="G5" s="343" t="s">
        <v>88</v>
      </c>
      <c r="H5" s="343" t="s">
        <v>66</v>
      </c>
    </row>
    <row r="6" spans="1:8" ht="26.4" customHeight="1">
      <c r="A6" s="647"/>
      <c r="B6" s="344" t="s">
        <v>95</v>
      </c>
      <c r="C6" s="652"/>
      <c r="D6" s="653"/>
      <c r="E6" s="653"/>
      <c r="F6" s="653"/>
      <c r="G6" s="653"/>
      <c r="H6" s="654"/>
    </row>
    <row r="7" spans="1:8" ht="23.1" customHeight="1">
      <c r="A7" s="385">
        <v>1</v>
      </c>
      <c r="B7" s="345" t="s">
        <v>842</v>
      </c>
      <c r="C7" s="538">
        <v>55846200.670000002</v>
      </c>
      <c r="D7" s="538">
        <v>206810510.17999998</v>
      </c>
      <c r="E7" s="538">
        <v>262656710.84999996</v>
      </c>
      <c r="F7" s="538">
        <v>36712624.93</v>
      </c>
      <c r="G7" s="538">
        <v>144017852.33999997</v>
      </c>
      <c r="H7" s="538">
        <v>180730477.26999998</v>
      </c>
    </row>
    <row r="8" spans="1:8">
      <c r="A8" s="385">
        <v>1.1000000000000001</v>
      </c>
      <c r="B8" s="346" t="s">
        <v>96</v>
      </c>
      <c r="C8" s="538">
        <v>18516944.199999999</v>
      </c>
      <c r="D8" s="538">
        <v>37376606.559999995</v>
      </c>
      <c r="E8" s="538">
        <v>55893550.75999999</v>
      </c>
      <c r="F8" s="538">
        <v>16719383.700000001</v>
      </c>
      <c r="G8" s="538">
        <v>24701417.43</v>
      </c>
      <c r="H8" s="538">
        <v>41420801.130000003</v>
      </c>
    </row>
    <row r="9" spans="1:8">
      <c r="A9" s="385">
        <v>1.2</v>
      </c>
      <c r="B9" s="346" t="s">
        <v>97</v>
      </c>
      <c r="C9" s="538">
        <v>21807740.079999998</v>
      </c>
      <c r="D9" s="538">
        <v>143289087.00999999</v>
      </c>
      <c r="E9" s="538">
        <v>165096827.08999997</v>
      </c>
      <c r="F9" s="538">
        <v>19758572.689999998</v>
      </c>
      <c r="G9" s="538">
        <v>99029740.299999997</v>
      </c>
      <c r="H9" s="538">
        <v>118788312.98999999</v>
      </c>
    </row>
    <row r="10" spans="1:8">
      <c r="A10" s="385">
        <v>1.3</v>
      </c>
      <c r="B10" s="346" t="s">
        <v>98</v>
      </c>
      <c r="C10" s="538">
        <v>15521516.390000001</v>
      </c>
      <c r="D10" s="538">
        <v>26144816.609999996</v>
      </c>
      <c r="E10" s="538">
        <v>41666333</v>
      </c>
      <c r="F10" s="538">
        <v>234668.53999999998</v>
      </c>
      <c r="G10" s="538">
        <v>20286694.609999999</v>
      </c>
      <c r="H10" s="538">
        <v>20521363.149999999</v>
      </c>
    </row>
    <row r="11" spans="1:8">
      <c r="A11" s="385">
        <v>2</v>
      </c>
      <c r="B11" s="347" t="s">
        <v>729</v>
      </c>
      <c r="C11" s="538">
        <v>159257.82999999996</v>
      </c>
      <c r="D11" s="538">
        <v>0</v>
      </c>
      <c r="E11" s="538">
        <v>159257.82999999996</v>
      </c>
      <c r="F11" s="538">
        <v>0</v>
      </c>
      <c r="G11" s="538">
        <v>0</v>
      </c>
      <c r="H11" s="538">
        <v>0</v>
      </c>
    </row>
    <row r="12" spans="1:8">
      <c r="A12" s="385">
        <v>2.1</v>
      </c>
      <c r="B12" s="348" t="s">
        <v>730</v>
      </c>
      <c r="C12" s="538">
        <v>159257.82999999996</v>
      </c>
      <c r="D12" s="538">
        <v>0</v>
      </c>
      <c r="E12" s="538">
        <v>159257.82999999996</v>
      </c>
      <c r="F12" s="538">
        <v>0</v>
      </c>
      <c r="G12" s="538">
        <v>0</v>
      </c>
      <c r="H12" s="538">
        <v>0</v>
      </c>
    </row>
    <row r="13" spans="1:8" ht="26.4" customHeight="1">
      <c r="A13" s="385">
        <v>3</v>
      </c>
      <c r="B13" s="349" t="s">
        <v>731</v>
      </c>
      <c r="C13" s="538">
        <v>0</v>
      </c>
      <c r="D13" s="538">
        <v>0</v>
      </c>
      <c r="E13" s="538">
        <v>0</v>
      </c>
      <c r="F13" s="538">
        <v>0</v>
      </c>
      <c r="G13" s="538">
        <v>0</v>
      </c>
      <c r="H13" s="538">
        <v>0</v>
      </c>
    </row>
    <row r="14" spans="1:8" ht="26.4" customHeight="1">
      <c r="A14" s="385">
        <v>4</v>
      </c>
      <c r="B14" s="350" t="s">
        <v>732</v>
      </c>
      <c r="C14" s="538">
        <v>0</v>
      </c>
      <c r="D14" s="538">
        <v>0</v>
      </c>
      <c r="E14" s="538">
        <v>0</v>
      </c>
      <c r="F14" s="538">
        <v>0</v>
      </c>
      <c r="G14" s="538">
        <v>0</v>
      </c>
      <c r="H14" s="538">
        <v>0</v>
      </c>
    </row>
    <row r="15" spans="1:8" ht="24.6" customHeight="1">
      <c r="A15" s="385">
        <v>5</v>
      </c>
      <c r="B15" s="350" t="s">
        <v>733</v>
      </c>
      <c r="C15" s="538">
        <v>0</v>
      </c>
      <c r="D15" s="538">
        <v>0</v>
      </c>
      <c r="E15" s="538">
        <v>0</v>
      </c>
      <c r="F15" s="538">
        <v>0</v>
      </c>
      <c r="G15" s="538">
        <v>0</v>
      </c>
      <c r="H15" s="538">
        <v>0</v>
      </c>
    </row>
    <row r="16" spans="1:8">
      <c r="A16" s="385">
        <v>5.0999999999999996</v>
      </c>
      <c r="B16" s="351" t="s">
        <v>734</v>
      </c>
      <c r="C16" s="538">
        <v>0</v>
      </c>
      <c r="D16" s="538">
        <v>0</v>
      </c>
      <c r="E16" s="538">
        <v>0</v>
      </c>
      <c r="F16" s="538">
        <v>0</v>
      </c>
      <c r="G16" s="538">
        <v>0</v>
      </c>
      <c r="H16" s="538">
        <v>0</v>
      </c>
    </row>
    <row r="17" spans="1:8">
      <c r="A17" s="385">
        <v>5.2</v>
      </c>
      <c r="B17" s="351" t="s">
        <v>569</v>
      </c>
      <c r="C17" s="538">
        <v>0</v>
      </c>
      <c r="D17" s="538">
        <v>0</v>
      </c>
      <c r="E17" s="538">
        <v>0</v>
      </c>
      <c r="F17" s="538">
        <v>0</v>
      </c>
      <c r="G17" s="538">
        <v>0</v>
      </c>
      <c r="H17" s="538">
        <v>0</v>
      </c>
    </row>
    <row r="18" spans="1:8">
      <c r="A18" s="385">
        <v>5.3</v>
      </c>
      <c r="B18" s="351" t="s">
        <v>735</v>
      </c>
      <c r="C18" s="538">
        <v>0</v>
      </c>
      <c r="D18" s="538">
        <v>0</v>
      </c>
      <c r="E18" s="538">
        <v>0</v>
      </c>
      <c r="F18" s="538">
        <v>0</v>
      </c>
      <c r="G18" s="538">
        <v>0</v>
      </c>
      <c r="H18" s="538">
        <v>0</v>
      </c>
    </row>
    <row r="19" spans="1:8">
      <c r="A19" s="385">
        <v>6</v>
      </c>
      <c r="B19" s="349" t="s">
        <v>736</v>
      </c>
      <c r="C19" s="538">
        <v>933544954.29969645</v>
      </c>
      <c r="D19" s="538">
        <v>654852748.39063787</v>
      </c>
      <c r="E19" s="538">
        <v>1588397702.6903343</v>
      </c>
      <c r="F19" s="538">
        <v>793410811.55601704</v>
      </c>
      <c r="G19" s="538">
        <v>642549945.67932868</v>
      </c>
      <c r="H19" s="538">
        <v>1435960757.2353458</v>
      </c>
    </row>
    <row r="20" spans="1:8">
      <c r="A20" s="385">
        <v>6.1</v>
      </c>
      <c r="B20" s="351" t="s">
        <v>569</v>
      </c>
      <c r="C20" s="538">
        <v>181935673.17498857</v>
      </c>
      <c r="D20" s="538">
        <v>0</v>
      </c>
      <c r="E20" s="538">
        <v>181935673.17498857</v>
      </c>
      <c r="F20" s="538">
        <v>157585228.71165574</v>
      </c>
      <c r="G20" s="538">
        <v>0</v>
      </c>
      <c r="H20" s="538">
        <v>157585228.71165574</v>
      </c>
    </row>
    <row r="21" spans="1:8">
      <c r="A21" s="385">
        <v>6.2</v>
      </c>
      <c r="B21" s="351" t="s">
        <v>735</v>
      </c>
      <c r="C21" s="538">
        <v>751609281.12470782</v>
      </c>
      <c r="D21" s="538">
        <v>654852748.39063787</v>
      </c>
      <c r="E21" s="538">
        <v>1406462029.5153456</v>
      </c>
      <c r="F21" s="538">
        <v>635825582.84436131</v>
      </c>
      <c r="G21" s="538">
        <v>642549945.67932868</v>
      </c>
      <c r="H21" s="538">
        <v>1278375528.52369</v>
      </c>
    </row>
    <row r="22" spans="1:8">
      <c r="A22" s="385">
        <v>7</v>
      </c>
      <c r="B22" s="352" t="s">
        <v>737</v>
      </c>
      <c r="C22" s="538">
        <v>2538</v>
      </c>
      <c r="D22" s="538">
        <v>0</v>
      </c>
      <c r="E22" s="538">
        <v>2538</v>
      </c>
      <c r="F22" s="538">
        <v>2538</v>
      </c>
      <c r="G22" s="538">
        <v>0</v>
      </c>
      <c r="H22" s="538">
        <v>2538</v>
      </c>
    </row>
    <row r="23" spans="1:8">
      <c r="A23" s="385">
        <v>8</v>
      </c>
      <c r="B23" s="353" t="s">
        <v>738</v>
      </c>
      <c r="C23" s="538">
        <v>0</v>
      </c>
      <c r="D23" s="538">
        <v>0</v>
      </c>
      <c r="E23" s="538">
        <v>0</v>
      </c>
      <c r="F23" s="538">
        <v>0</v>
      </c>
      <c r="G23" s="538">
        <v>0</v>
      </c>
      <c r="H23" s="538">
        <v>0</v>
      </c>
    </row>
    <row r="24" spans="1:8">
      <c r="A24" s="385">
        <v>9</v>
      </c>
      <c r="B24" s="350" t="s">
        <v>739</v>
      </c>
      <c r="C24" s="538">
        <v>29863674</v>
      </c>
      <c r="D24" s="538">
        <v>0</v>
      </c>
      <c r="E24" s="538">
        <v>29863674</v>
      </c>
      <c r="F24" s="538">
        <v>27424405</v>
      </c>
      <c r="G24" s="538">
        <v>0</v>
      </c>
      <c r="H24" s="538">
        <v>27424405</v>
      </c>
    </row>
    <row r="25" spans="1:8">
      <c r="A25" s="385">
        <v>9.1</v>
      </c>
      <c r="B25" s="354" t="s">
        <v>740</v>
      </c>
      <c r="C25" s="538">
        <v>29863674</v>
      </c>
      <c r="D25" s="538">
        <v>0</v>
      </c>
      <c r="E25" s="538">
        <v>29863674</v>
      </c>
      <c r="F25" s="538">
        <v>27424405</v>
      </c>
      <c r="G25" s="538">
        <v>0</v>
      </c>
      <c r="H25" s="538">
        <v>27424405</v>
      </c>
    </row>
    <row r="26" spans="1:8">
      <c r="A26" s="385">
        <v>9.1999999999999993</v>
      </c>
      <c r="B26" s="354" t="s">
        <v>741</v>
      </c>
      <c r="C26" s="538">
        <v>0</v>
      </c>
      <c r="D26" s="538">
        <v>0</v>
      </c>
      <c r="E26" s="538">
        <v>0</v>
      </c>
      <c r="F26" s="538">
        <v>0</v>
      </c>
      <c r="G26" s="538">
        <v>0</v>
      </c>
      <c r="H26" s="538">
        <v>0</v>
      </c>
    </row>
    <row r="27" spans="1:8">
      <c r="A27" s="385">
        <v>10</v>
      </c>
      <c r="B27" s="350" t="s">
        <v>36</v>
      </c>
      <c r="C27" s="538">
        <v>31807343</v>
      </c>
      <c r="D27" s="538">
        <v>0</v>
      </c>
      <c r="E27" s="538">
        <v>31807343</v>
      </c>
      <c r="F27" s="538">
        <v>25229199</v>
      </c>
      <c r="G27" s="538">
        <v>0</v>
      </c>
      <c r="H27" s="538">
        <v>25229199</v>
      </c>
    </row>
    <row r="28" spans="1:8">
      <c r="A28" s="385">
        <v>10.1</v>
      </c>
      <c r="B28" s="354" t="s">
        <v>742</v>
      </c>
      <c r="C28" s="538">
        <v>20374000</v>
      </c>
      <c r="D28" s="538">
        <v>0</v>
      </c>
      <c r="E28" s="538">
        <v>20374000</v>
      </c>
      <c r="F28" s="538">
        <v>20374000</v>
      </c>
      <c r="G28" s="538">
        <v>0</v>
      </c>
      <c r="H28" s="538">
        <v>20374000</v>
      </c>
    </row>
    <row r="29" spans="1:8">
      <c r="A29" s="385">
        <v>10.199999999999999</v>
      </c>
      <c r="B29" s="354" t="s">
        <v>743</v>
      </c>
      <c r="C29" s="538">
        <v>11433343</v>
      </c>
      <c r="D29" s="538">
        <v>0</v>
      </c>
      <c r="E29" s="538">
        <v>11433343</v>
      </c>
      <c r="F29" s="538">
        <v>4855199</v>
      </c>
      <c r="G29" s="538">
        <v>0</v>
      </c>
      <c r="H29" s="538">
        <v>4855199</v>
      </c>
    </row>
    <row r="30" spans="1:8">
      <c r="A30" s="385">
        <v>11</v>
      </c>
      <c r="B30" s="350" t="s">
        <v>744</v>
      </c>
      <c r="C30" s="538">
        <v>5509117.5215521995</v>
      </c>
      <c r="D30" s="538">
        <v>0</v>
      </c>
      <c r="E30" s="538">
        <v>5509117.5215521995</v>
      </c>
      <c r="F30" s="538">
        <v>0</v>
      </c>
      <c r="G30" s="538">
        <v>0</v>
      </c>
      <c r="H30" s="538">
        <v>0</v>
      </c>
    </row>
    <row r="31" spans="1:8">
      <c r="A31" s="385">
        <v>11.1</v>
      </c>
      <c r="B31" s="354" t="s">
        <v>745</v>
      </c>
      <c r="C31" s="538">
        <v>5509117.5215521995</v>
      </c>
      <c r="D31" s="538">
        <v>0</v>
      </c>
      <c r="E31" s="538">
        <v>5509117.5215521995</v>
      </c>
      <c r="F31" s="538">
        <v>0</v>
      </c>
      <c r="G31" s="538">
        <v>0</v>
      </c>
      <c r="H31" s="538">
        <v>0</v>
      </c>
    </row>
    <row r="32" spans="1:8">
      <c r="A32" s="385">
        <v>11.2</v>
      </c>
      <c r="B32" s="354" t="s">
        <v>746</v>
      </c>
      <c r="C32" s="538">
        <v>0</v>
      </c>
      <c r="D32" s="538">
        <v>0</v>
      </c>
      <c r="E32" s="538">
        <v>0</v>
      </c>
      <c r="F32" s="538">
        <v>0</v>
      </c>
      <c r="G32" s="538">
        <v>0</v>
      </c>
      <c r="H32" s="538">
        <v>0</v>
      </c>
    </row>
    <row r="33" spans="1:8">
      <c r="A33" s="385">
        <v>13</v>
      </c>
      <c r="B33" s="350" t="s">
        <v>99</v>
      </c>
      <c r="C33" s="538">
        <v>37792890.398448527</v>
      </c>
      <c r="D33" s="538">
        <v>6572910.3299999991</v>
      </c>
      <c r="E33" s="538">
        <v>44365800.728448525</v>
      </c>
      <c r="F33" s="538">
        <v>19236170.078448527</v>
      </c>
      <c r="G33" s="538">
        <v>774516.72</v>
      </c>
      <c r="H33" s="538">
        <v>20010686.798448525</v>
      </c>
    </row>
    <row r="34" spans="1:8">
      <c r="A34" s="385">
        <v>13.1</v>
      </c>
      <c r="B34" s="355" t="s">
        <v>747</v>
      </c>
      <c r="C34" s="538">
        <v>33947413</v>
      </c>
      <c r="D34" s="538">
        <v>0</v>
      </c>
      <c r="E34" s="538">
        <v>33947413</v>
      </c>
      <c r="F34" s="538">
        <v>15786080</v>
      </c>
      <c r="G34" s="538">
        <v>0</v>
      </c>
      <c r="H34" s="538">
        <v>15786080</v>
      </c>
    </row>
    <row r="35" spans="1:8">
      <c r="A35" s="385">
        <v>13.2</v>
      </c>
      <c r="B35" s="355" t="s">
        <v>748</v>
      </c>
      <c r="C35" s="538">
        <v>0</v>
      </c>
      <c r="D35" s="538">
        <v>0</v>
      </c>
      <c r="E35" s="538">
        <v>0</v>
      </c>
      <c r="F35" s="538">
        <v>0</v>
      </c>
      <c r="G35" s="538">
        <v>0</v>
      </c>
      <c r="H35" s="538">
        <v>0</v>
      </c>
    </row>
    <row r="36" spans="1:8">
      <c r="A36" s="385">
        <v>14</v>
      </c>
      <c r="B36" s="356" t="s">
        <v>749</v>
      </c>
      <c r="C36" s="538">
        <v>1094525975.7196972</v>
      </c>
      <c r="D36" s="538">
        <v>868236168.90063787</v>
      </c>
      <c r="E36" s="538">
        <v>1962762144.6203351</v>
      </c>
      <c r="F36" s="538">
        <v>902015748.56446552</v>
      </c>
      <c r="G36" s="538">
        <v>787342314.73932862</v>
      </c>
      <c r="H36" s="538">
        <v>1689358063.3037941</v>
      </c>
    </row>
    <row r="37" spans="1:8" ht="22.5" customHeight="1">
      <c r="A37" s="385"/>
      <c r="B37" s="357" t="s">
        <v>104</v>
      </c>
      <c r="C37" s="641"/>
      <c r="D37" s="642"/>
      <c r="E37" s="642"/>
      <c r="F37" s="642"/>
      <c r="G37" s="642"/>
      <c r="H37" s="643"/>
    </row>
    <row r="38" spans="1:8">
      <c r="A38" s="385">
        <v>15</v>
      </c>
      <c r="B38" s="358" t="s">
        <v>750</v>
      </c>
      <c r="C38" s="539">
        <v>0</v>
      </c>
      <c r="D38" s="539">
        <v>0</v>
      </c>
      <c r="E38" s="539">
        <v>0</v>
      </c>
      <c r="F38" s="539">
        <v>0</v>
      </c>
      <c r="G38" s="539">
        <v>0</v>
      </c>
      <c r="H38" s="539">
        <v>0</v>
      </c>
    </row>
    <row r="39" spans="1:8">
      <c r="A39" s="385">
        <v>15.1</v>
      </c>
      <c r="B39" s="360" t="s">
        <v>730</v>
      </c>
      <c r="C39" s="539">
        <v>0</v>
      </c>
      <c r="D39" s="539">
        <v>0</v>
      </c>
      <c r="E39" s="539">
        <v>0</v>
      </c>
      <c r="F39" s="539">
        <v>0</v>
      </c>
      <c r="G39" s="539">
        <v>0</v>
      </c>
      <c r="H39" s="539">
        <v>0</v>
      </c>
    </row>
    <row r="40" spans="1:8" ht="24" customHeight="1">
      <c r="A40" s="385">
        <v>16</v>
      </c>
      <c r="B40" s="352" t="s">
        <v>751</v>
      </c>
      <c r="C40" s="539">
        <v>0</v>
      </c>
      <c r="D40" s="539">
        <v>0</v>
      </c>
      <c r="E40" s="539">
        <v>0</v>
      </c>
      <c r="F40" s="539">
        <v>787883.35000000009</v>
      </c>
      <c r="G40" s="539">
        <v>0</v>
      </c>
      <c r="H40" s="539">
        <v>787883.35000000009</v>
      </c>
    </row>
    <row r="41" spans="1:8">
      <c r="A41" s="385">
        <v>17</v>
      </c>
      <c r="B41" s="352" t="s">
        <v>752</v>
      </c>
      <c r="C41" s="539">
        <v>829448097.27975786</v>
      </c>
      <c r="D41" s="539">
        <v>753501520.046</v>
      </c>
      <c r="E41" s="539">
        <v>1582949617.325758</v>
      </c>
      <c r="F41" s="539">
        <v>710564822.99321377</v>
      </c>
      <c r="G41" s="539">
        <v>621703789.51000082</v>
      </c>
      <c r="H41" s="539">
        <v>1332268612.5032146</v>
      </c>
    </row>
    <row r="42" spans="1:8">
      <c r="A42" s="385">
        <v>17.100000000000001</v>
      </c>
      <c r="B42" s="361" t="s">
        <v>753</v>
      </c>
      <c r="C42" s="539">
        <v>599900959.8500123</v>
      </c>
      <c r="D42" s="539">
        <v>585094285.76999998</v>
      </c>
      <c r="E42" s="539">
        <v>1184995245.6200123</v>
      </c>
      <c r="F42" s="539">
        <v>589186722.17002439</v>
      </c>
      <c r="G42" s="539">
        <v>520623820.42000085</v>
      </c>
      <c r="H42" s="539">
        <v>1109810542.5900252</v>
      </c>
    </row>
    <row r="43" spans="1:8">
      <c r="A43" s="385">
        <v>17.2</v>
      </c>
      <c r="B43" s="362" t="s">
        <v>100</v>
      </c>
      <c r="C43" s="539">
        <v>213895712.86000001</v>
      </c>
      <c r="D43" s="539">
        <v>161100614.85000002</v>
      </c>
      <c r="E43" s="539">
        <v>374996327.71000004</v>
      </c>
      <c r="F43" s="539">
        <v>109173759.3</v>
      </c>
      <c r="G43" s="539">
        <v>95727522</v>
      </c>
      <c r="H43" s="539">
        <v>204901281.30000001</v>
      </c>
    </row>
    <row r="44" spans="1:8">
      <c r="A44" s="385">
        <v>17.3</v>
      </c>
      <c r="B44" s="361" t="s">
        <v>754</v>
      </c>
      <c r="C44" s="539">
        <v>0</v>
      </c>
      <c r="D44" s="539">
        <v>0</v>
      </c>
      <c r="E44" s="539">
        <v>0</v>
      </c>
      <c r="F44" s="539">
        <v>0</v>
      </c>
      <c r="G44" s="539">
        <v>0</v>
      </c>
      <c r="H44" s="539">
        <v>0</v>
      </c>
    </row>
    <row r="45" spans="1:8">
      <c r="A45" s="385">
        <v>17.399999999999999</v>
      </c>
      <c r="B45" s="361" t="s">
        <v>755</v>
      </c>
      <c r="C45" s="539">
        <v>15651424.569745554</v>
      </c>
      <c r="D45" s="539">
        <v>7306619.4260000009</v>
      </c>
      <c r="E45" s="539">
        <v>22958043.995745555</v>
      </c>
      <c r="F45" s="539">
        <v>12204341.523189437</v>
      </c>
      <c r="G45" s="539">
        <v>5352447.0899999989</v>
      </c>
      <c r="H45" s="539">
        <v>17556788.613189436</v>
      </c>
    </row>
    <row r="46" spans="1:8">
      <c r="A46" s="385">
        <v>18</v>
      </c>
      <c r="B46" s="350" t="s">
        <v>756</v>
      </c>
      <c r="C46" s="539">
        <v>519235.17457714624</v>
      </c>
      <c r="D46" s="539">
        <v>0</v>
      </c>
      <c r="E46" s="539">
        <v>519235.17457714624</v>
      </c>
      <c r="F46" s="539">
        <v>967084.60212521965</v>
      </c>
      <c r="G46" s="539">
        <v>0</v>
      </c>
      <c r="H46" s="539">
        <v>967084.60212521965</v>
      </c>
    </row>
    <row r="47" spans="1:8">
      <c r="A47" s="385">
        <v>19</v>
      </c>
      <c r="B47" s="350" t="s">
        <v>757</v>
      </c>
      <c r="C47" s="539">
        <v>2765703</v>
      </c>
      <c r="D47" s="539">
        <v>0</v>
      </c>
      <c r="E47" s="539">
        <v>2765703</v>
      </c>
      <c r="F47" s="539">
        <v>3850975</v>
      </c>
      <c r="G47" s="539">
        <v>0</v>
      </c>
      <c r="H47" s="539">
        <v>3850975</v>
      </c>
    </row>
    <row r="48" spans="1:8">
      <c r="A48" s="385">
        <v>19.100000000000001</v>
      </c>
      <c r="B48" s="363" t="s">
        <v>758</v>
      </c>
      <c r="C48" s="539">
        <v>0</v>
      </c>
      <c r="D48" s="539">
        <v>0</v>
      </c>
      <c r="E48" s="539">
        <v>0</v>
      </c>
      <c r="F48" s="539">
        <v>2456118</v>
      </c>
      <c r="G48" s="539">
        <v>0</v>
      </c>
      <c r="H48" s="539">
        <v>2456118</v>
      </c>
    </row>
    <row r="49" spans="1:8">
      <c r="A49" s="385">
        <v>19.2</v>
      </c>
      <c r="B49" s="364" t="s">
        <v>759</v>
      </c>
      <c r="C49" s="539">
        <v>2765703</v>
      </c>
      <c r="D49" s="539">
        <v>0</v>
      </c>
      <c r="E49" s="539">
        <v>2765703</v>
      </c>
      <c r="F49" s="539">
        <v>1394857</v>
      </c>
      <c r="G49" s="539">
        <v>0</v>
      </c>
      <c r="H49" s="539">
        <v>1394857</v>
      </c>
    </row>
    <row r="50" spans="1:8">
      <c r="A50" s="385">
        <v>20</v>
      </c>
      <c r="B50" s="365" t="s">
        <v>101</v>
      </c>
      <c r="C50" s="539">
        <v>0</v>
      </c>
      <c r="D50" s="539">
        <v>93303662.939999998</v>
      </c>
      <c r="E50" s="539">
        <v>93303662.939999998</v>
      </c>
      <c r="F50" s="539">
        <v>0</v>
      </c>
      <c r="G50" s="539">
        <v>99247762.670000002</v>
      </c>
      <c r="H50" s="539">
        <v>99247762.670000002</v>
      </c>
    </row>
    <row r="51" spans="1:8">
      <c r="A51" s="385">
        <v>21</v>
      </c>
      <c r="B51" s="366" t="s">
        <v>89</v>
      </c>
      <c r="C51" s="539">
        <v>575157.11999999965</v>
      </c>
      <c r="D51" s="539">
        <v>293210.06000000041</v>
      </c>
      <c r="E51" s="539">
        <v>868367.18</v>
      </c>
      <c r="F51" s="539">
        <v>481484.29000000015</v>
      </c>
      <c r="G51" s="539">
        <v>32753.520000000106</v>
      </c>
      <c r="H51" s="539">
        <v>514237.81000000029</v>
      </c>
    </row>
    <row r="52" spans="1:8">
      <c r="A52" s="385">
        <v>21.1</v>
      </c>
      <c r="B52" s="362" t="s">
        <v>760</v>
      </c>
      <c r="C52" s="539">
        <v>0</v>
      </c>
      <c r="D52" s="539">
        <v>0</v>
      </c>
      <c r="E52" s="539">
        <v>0</v>
      </c>
      <c r="F52" s="539">
        <v>0</v>
      </c>
      <c r="G52" s="539">
        <v>0</v>
      </c>
      <c r="H52" s="539">
        <v>0</v>
      </c>
    </row>
    <row r="53" spans="1:8">
      <c r="A53" s="385">
        <v>22</v>
      </c>
      <c r="B53" s="365" t="s">
        <v>761</v>
      </c>
      <c r="C53" s="539">
        <v>833308192.57433498</v>
      </c>
      <c r="D53" s="539">
        <v>847098393.046</v>
      </c>
      <c r="E53" s="539">
        <v>1680406585.6203351</v>
      </c>
      <c r="F53" s="539">
        <v>716652250.23533893</v>
      </c>
      <c r="G53" s="539">
        <v>720984305.70000076</v>
      </c>
      <c r="H53" s="539">
        <v>1437636555.9353397</v>
      </c>
    </row>
    <row r="54" spans="1:8" ht="24" customHeight="1">
      <c r="A54" s="385"/>
      <c r="B54" s="367" t="s">
        <v>762</v>
      </c>
      <c r="C54" s="644"/>
      <c r="D54" s="645"/>
      <c r="E54" s="645"/>
      <c r="F54" s="645"/>
      <c r="G54" s="645"/>
      <c r="H54" s="646"/>
    </row>
    <row r="55" spans="1:8">
      <c r="A55" s="385">
        <v>23</v>
      </c>
      <c r="B55" s="365" t="s">
        <v>1005</v>
      </c>
      <c r="C55" s="539">
        <v>121372000</v>
      </c>
      <c r="D55" s="539">
        <v>0</v>
      </c>
      <c r="E55" s="539">
        <v>121372000</v>
      </c>
      <c r="F55" s="539">
        <v>121372000</v>
      </c>
      <c r="G55" s="539">
        <v>0</v>
      </c>
      <c r="H55" s="539">
        <v>121372000</v>
      </c>
    </row>
    <row r="56" spans="1:8">
      <c r="A56" s="385">
        <v>24</v>
      </c>
      <c r="B56" s="365" t="s">
        <v>763</v>
      </c>
      <c r="C56" s="539">
        <v>0</v>
      </c>
      <c r="D56" s="539">
        <v>0</v>
      </c>
      <c r="E56" s="539">
        <v>0</v>
      </c>
      <c r="F56" s="539">
        <v>0</v>
      </c>
      <c r="G56" s="539">
        <v>0</v>
      </c>
      <c r="H56" s="539">
        <v>0</v>
      </c>
    </row>
    <row r="57" spans="1:8">
      <c r="A57" s="385">
        <v>25</v>
      </c>
      <c r="B57" s="365" t="s">
        <v>102</v>
      </c>
      <c r="C57" s="539">
        <v>0</v>
      </c>
      <c r="D57" s="539">
        <v>0</v>
      </c>
      <c r="E57" s="539">
        <v>0</v>
      </c>
      <c r="F57" s="539">
        <v>0</v>
      </c>
      <c r="G57" s="539">
        <v>0</v>
      </c>
      <c r="H57" s="539">
        <v>0</v>
      </c>
    </row>
    <row r="58" spans="1:8">
      <c r="A58" s="385">
        <v>26</v>
      </c>
      <c r="B58" s="350" t="s">
        <v>764</v>
      </c>
      <c r="C58" s="539">
        <v>0</v>
      </c>
      <c r="D58" s="539">
        <v>0</v>
      </c>
      <c r="E58" s="539">
        <v>0</v>
      </c>
      <c r="F58" s="539">
        <v>0</v>
      </c>
      <c r="G58" s="539">
        <v>0</v>
      </c>
      <c r="H58" s="539">
        <v>0</v>
      </c>
    </row>
    <row r="59" spans="1:8">
      <c r="A59" s="385">
        <v>27</v>
      </c>
      <c r="B59" s="350" t="s">
        <v>765</v>
      </c>
      <c r="C59" s="539">
        <v>0</v>
      </c>
      <c r="D59" s="539">
        <v>0</v>
      </c>
      <c r="E59" s="539">
        <v>0</v>
      </c>
      <c r="F59" s="539">
        <v>0</v>
      </c>
      <c r="G59" s="539">
        <v>0</v>
      </c>
      <c r="H59" s="539">
        <v>0</v>
      </c>
    </row>
    <row r="60" spans="1:8">
      <c r="A60" s="385">
        <v>27.1</v>
      </c>
      <c r="B60" s="363" t="s">
        <v>766</v>
      </c>
      <c r="C60" s="539">
        <v>0</v>
      </c>
      <c r="D60" s="539">
        <v>0</v>
      </c>
      <c r="E60" s="539">
        <v>0</v>
      </c>
      <c r="F60" s="539">
        <v>0</v>
      </c>
      <c r="G60" s="539">
        <v>0</v>
      </c>
      <c r="H60" s="539">
        <v>0</v>
      </c>
    </row>
    <row r="61" spans="1:8">
      <c r="A61" s="385">
        <v>27.2</v>
      </c>
      <c r="B61" s="361" t="s">
        <v>767</v>
      </c>
      <c r="C61" s="539">
        <v>0</v>
      </c>
      <c r="D61" s="539">
        <v>0</v>
      </c>
      <c r="E61" s="539">
        <v>0</v>
      </c>
      <c r="F61" s="539">
        <v>0</v>
      </c>
      <c r="G61" s="539">
        <v>0</v>
      </c>
      <c r="H61" s="539">
        <v>0</v>
      </c>
    </row>
    <row r="62" spans="1:8">
      <c r="A62" s="385">
        <v>28</v>
      </c>
      <c r="B62" s="366" t="s">
        <v>768</v>
      </c>
      <c r="C62" s="539">
        <v>0</v>
      </c>
      <c r="D62" s="539">
        <v>0</v>
      </c>
      <c r="E62" s="539">
        <v>0</v>
      </c>
      <c r="F62" s="539">
        <v>0</v>
      </c>
      <c r="G62" s="539">
        <v>0</v>
      </c>
      <c r="H62" s="539">
        <v>0</v>
      </c>
    </row>
    <row r="63" spans="1:8">
      <c r="A63" s="385">
        <v>29</v>
      </c>
      <c r="B63" s="350" t="s">
        <v>769</v>
      </c>
      <c r="C63" s="539">
        <v>0</v>
      </c>
      <c r="D63" s="539">
        <v>0</v>
      </c>
      <c r="E63" s="539">
        <v>0</v>
      </c>
      <c r="F63" s="539">
        <v>0</v>
      </c>
      <c r="G63" s="539">
        <v>0</v>
      </c>
      <c r="H63" s="539">
        <v>0</v>
      </c>
    </row>
    <row r="64" spans="1:8">
      <c r="A64" s="385">
        <v>29.1</v>
      </c>
      <c r="B64" s="351" t="s">
        <v>770</v>
      </c>
      <c r="C64" s="539">
        <v>0</v>
      </c>
      <c r="D64" s="539">
        <v>0</v>
      </c>
      <c r="E64" s="539">
        <v>0</v>
      </c>
      <c r="F64" s="539">
        <v>0</v>
      </c>
      <c r="G64" s="539">
        <v>0</v>
      </c>
      <c r="H64" s="539">
        <v>0</v>
      </c>
    </row>
    <row r="65" spans="1:8" ht="24.9" customHeight="1">
      <c r="A65" s="385">
        <v>29.2</v>
      </c>
      <c r="B65" s="363" t="s">
        <v>771</v>
      </c>
      <c r="C65" s="539">
        <v>0</v>
      </c>
      <c r="D65" s="539">
        <v>0</v>
      </c>
      <c r="E65" s="539">
        <v>0</v>
      </c>
      <c r="F65" s="539">
        <v>0</v>
      </c>
      <c r="G65" s="539">
        <v>0</v>
      </c>
      <c r="H65" s="539">
        <v>0</v>
      </c>
    </row>
    <row r="66" spans="1:8" ht="22.5" customHeight="1">
      <c r="A66" s="385">
        <v>29.3</v>
      </c>
      <c r="B66" s="354" t="s">
        <v>772</v>
      </c>
      <c r="C66" s="539">
        <v>0</v>
      </c>
      <c r="D66" s="539">
        <v>0</v>
      </c>
      <c r="E66" s="539">
        <v>0</v>
      </c>
      <c r="F66" s="539">
        <v>0</v>
      </c>
      <c r="G66" s="539">
        <v>0</v>
      </c>
      <c r="H66" s="539">
        <v>0</v>
      </c>
    </row>
    <row r="67" spans="1:8">
      <c r="A67" s="385">
        <v>30</v>
      </c>
      <c r="B67" s="350" t="s">
        <v>103</v>
      </c>
      <c r="C67" s="539">
        <v>160983559</v>
      </c>
      <c r="D67" s="539">
        <v>0</v>
      </c>
      <c r="E67" s="539">
        <v>160983559</v>
      </c>
      <c r="F67" s="539">
        <v>130349506</v>
      </c>
      <c r="G67" s="539">
        <v>0</v>
      </c>
      <c r="H67" s="539">
        <v>130349506</v>
      </c>
    </row>
    <row r="68" spans="1:8">
      <c r="A68" s="385">
        <v>31</v>
      </c>
      <c r="B68" s="368" t="s">
        <v>773</v>
      </c>
      <c r="C68" s="539">
        <v>282355559</v>
      </c>
      <c r="D68" s="539">
        <v>0</v>
      </c>
      <c r="E68" s="539">
        <v>282355559</v>
      </c>
      <c r="F68" s="539">
        <v>251721506</v>
      </c>
      <c r="G68" s="539">
        <v>0</v>
      </c>
      <c r="H68" s="539">
        <v>251721506</v>
      </c>
    </row>
    <row r="69" spans="1:8">
      <c r="A69" s="385">
        <v>32</v>
      </c>
      <c r="B69" s="369" t="s">
        <v>774</v>
      </c>
      <c r="C69" s="539">
        <v>1115663751.5743351</v>
      </c>
      <c r="D69" s="539">
        <v>847098393.046</v>
      </c>
      <c r="E69" s="539">
        <v>1962762144.6203351</v>
      </c>
      <c r="F69" s="539">
        <v>968373756.23533893</v>
      </c>
      <c r="G69" s="539">
        <v>720984305.70000076</v>
      </c>
      <c r="H69" s="539">
        <v>1689358061.9353397</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340" bestFit="1" customWidth="1"/>
    <col min="2" max="2" width="165.109375" style="340" customWidth="1"/>
    <col min="3" max="11" width="28.33203125" style="340" customWidth="1"/>
    <col min="12" max="16384" width="8.6640625" style="340"/>
  </cols>
  <sheetData>
    <row r="1" spans="1:11" s="333" customFormat="1" ht="13.8">
      <c r="A1" s="332" t="s">
        <v>108</v>
      </c>
      <c r="B1" s="271" t="str">
        <f>Info!C2</f>
        <v>სს ტერაბანკი</v>
      </c>
      <c r="C1" s="428"/>
      <c r="D1" s="428"/>
      <c r="E1" s="428"/>
      <c r="F1" s="428"/>
      <c r="G1" s="428"/>
      <c r="H1" s="428"/>
      <c r="I1" s="428"/>
      <c r="J1" s="428"/>
      <c r="K1" s="428"/>
    </row>
    <row r="2" spans="1:11" s="333" customFormat="1">
      <c r="A2" s="332" t="s">
        <v>109</v>
      </c>
      <c r="B2" s="335">
        <f>'1. key ratios'!B2</f>
        <v>45657</v>
      </c>
      <c r="C2" s="428"/>
      <c r="D2" s="428"/>
      <c r="E2" s="428"/>
      <c r="F2" s="428"/>
      <c r="G2" s="428"/>
      <c r="H2" s="428"/>
      <c r="I2" s="428"/>
      <c r="J2" s="428"/>
      <c r="K2" s="428"/>
    </row>
    <row r="3" spans="1:11" s="333" customFormat="1">
      <c r="A3" s="334" t="s">
        <v>598</v>
      </c>
      <c r="B3" s="428"/>
      <c r="C3" s="428"/>
      <c r="D3" s="428"/>
      <c r="E3" s="428"/>
      <c r="F3" s="428"/>
      <c r="G3" s="428"/>
      <c r="H3" s="428"/>
      <c r="I3" s="428"/>
      <c r="J3" s="428"/>
      <c r="K3" s="428"/>
    </row>
    <row r="4" spans="1:11">
      <c r="A4" s="486"/>
      <c r="B4" s="486"/>
      <c r="C4" s="485" t="s">
        <v>502</v>
      </c>
      <c r="D4" s="485" t="s">
        <v>503</v>
      </c>
      <c r="E4" s="485" t="s">
        <v>504</v>
      </c>
      <c r="F4" s="485" t="s">
        <v>505</v>
      </c>
      <c r="G4" s="485" t="s">
        <v>506</v>
      </c>
      <c r="H4" s="485" t="s">
        <v>507</v>
      </c>
      <c r="I4" s="485" t="s">
        <v>508</v>
      </c>
      <c r="J4" s="485" t="s">
        <v>509</v>
      </c>
      <c r="K4" s="485" t="s">
        <v>510</v>
      </c>
    </row>
    <row r="5" spans="1:11" ht="104.1" customHeight="1">
      <c r="A5" s="754" t="s">
        <v>905</v>
      </c>
      <c r="B5" s="755"/>
      <c r="C5" s="484" t="s">
        <v>599</v>
      </c>
      <c r="D5" s="484" t="s">
        <v>592</v>
      </c>
      <c r="E5" s="484" t="s">
        <v>593</v>
      </c>
      <c r="F5" s="484" t="s">
        <v>904</v>
      </c>
      <c r="G5" s="484" t="s">
        <v>600</v>
      </c>
      <c r="H5" s="484" t="s">
        <v>601</v>
      </c>
      <c r="I5" s="484" t="s">
        <v>602</v>
      </c>
      <c r="J5" s="484" t="s">
        <v>603</v>
      </c>
      <c r="K5" s="484" t="s">
        <v>604</v>
      </c>
    </row>
    <row r="6" spans="1:11">
      <c r="A6" s="418">
        <v>1</v>
      </c>
      <c r="B6" s="418" t="s">
        <v>605</v>
      </c>
      <c r="C6" s="418">
        <v>22865148.530000024</v>
      </c>
      <c r="D6" s="418">
        <v>85629021.419999942</v>
      </c>
      <c r="E6" s="418">
        <v>0</v>
      </c>
      <c r="F6" s="418">
        <v>17749557.969999999</v>
      </c>
      <c r="G6" s="418">
        <v>1093663005.6499984</v>
      </c>
      <c r="H6" s="418">
        <v>0</v>
      </c>
      <c r="I6" s="418">
        <v>121282216.65999977</v>
      </c>
      <c r="J6" s="418">
        <v>14317322.859999998</v>
      </c>
      <c r="K6" s="418">
        <v>83240136.46184659</v>
      </c>
    </row>
    <row r="7" spans="1:11">
      <c r="A7" s="418">
        <v>2</v>
      </c>
      <c r="B7" s="418" t="s">
        <v>606</v>
      </c>
      <c r="C7" s="418">
        <v>0</v>
      </c>
      <c r="D7" s="418">
        <v>0</v>
      </c>
      <c r="E7" s="418">
        <v>0</v>
      </c>
      <c r="F7" s="418">
        <v>0</v>
      </c>
      <c r="G7" s="418">
        <v>0</v>
      </c>
      <c r="H7" s="418">
        <v>0</v>
      </c>
      <c r="I7" s="418">
        <v>0</v>
      </c>
      <c r="J7" s="418">
        <v>0</v>
      </c>
      <c r="K7" s="418">
        <v>31132632.77</v>
      </c>
    </row>
    <row r="8" spans="1:11">
      <c r="A8" s="418">
        <v>3</v>
      </c>
      <c r="B8" s="418" t="s">
        <v>570</v>
      </c>
      <c r="C8" s="418">
        <v>12482114.879999999</v>
      </c>
      <c r="D8" s="418">
        <v>0</v>
      </c>
      <c r="E8" s="418">
        <v>0</v>
      </c>
      <c r="F8" s="418">
        <v>0</v>
      </c>
      <c r="G8" s="418">
        <v>22753636.539999988</v>
      </c>
      <c r="H8" s="418">
        <v>0</v>
      </c>
      <c r="I8" s="418">
        <v>13223815.07</v>
      </c>
      <c r="J8" s="418">
        <v>1115261.17</v>
      </c>
      <c r="K8" s="418">
        <v>485068.10000001639</v>
      </c>
    </row>
    <row r="9" spans="1:11">
      <c r="A9" s="418">
        <v>4</v>
      </c>
      <c r="B9" s="437" t="s">
        <v>903</v>
      </c>
      <c r="C9" s="418">
        <v>66779.200000000012</v>
      </c>
      <c r="D9" s="418">
        <v>4002380.5399999996</v>
      </c>
      <c r="E9" s="418">
        <v>0</v>
      </c>
      <c r="F9" s="418">
        <v>0</v>
      </c>
      <c r="G9" s="418">
        <v>42098047.669999987</v>
      </c>
      <c r="H9" s="418">
        <v>0</v>
      </c>
      <c r="I9" s="418">
        <v>7901537.7399999946</v>
      </c>
      <c r="J9" s="418">
        <v>514529.17999999993</v>
      </c>
      <c r="K9" s="418">
        <v>2421776.9120879248</v>
      </c>
    </row>
    <row r="10" spans="1:11">
      <c r="A10" s="418">
        <v>5</v>
      </c>
      <c r="B10" s="437" t="s">
        <v>902</v>
      </c>
      <c r="C10" s="418">
        <v>0</v>
      </c>
      <c r="D10" s="418">
        <v>0</v>
      </c>
      <c r="E10" s="418">
        <v>0</v>
      </c>
      <c r="F10" s="418">
        <v>0</v>
      </c>
      <c r="G10" s="418">
        <v>0</v>
      </c>
      <c r="H10" s="418">
        <v>0</v>
      </c>
      <c r="I10" s="418">
        <v>0</v>
      </c>
      <c r="J10" s="418">
        <v>0</v>
      </c>
      <c r="K10" s="418">
        <v>0</v>
      </c>
    </row>
    <row r="11" spans="1:11">
      <c r="A11" s="418">
        <v>6</v>
      </c>
      <c r="B11" s="437" t="s">
        <v>901</v>
      </c>
      <c r="C11" s="418">
        <v>52</v>
      </c>
      <c r="D11" s="418">
        <v>0</v>
      </c>
      <c r="E11" s="418">
        <v>0</v>
      </c>
      <c r="F11" s="418">
        <v>0</v>
      </c>
      <c r="G11" s="418">
        <v>590740.26</v>
      </c>
      <c r="H11" s="418">
        <v>0</v>
      </c>
      <c r="I11" s="418">
        <v>536503.30000000005</v>
      </c>
      <c r="J11" s="418">
        <v>0</v>
      </c>
      <c r="K11" s="418">
        <v>292083.5399999998</v>
      </c>
    </row>
    <row r="13" spans="1:11" ht="13.8">
      <c r="B13" s="482"/>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87" bestFit="1" customWidth="1"/>
    <col min="2" max="2" width="71.6640625" style="487" customWidth="1"/>
    <col min="3" max="3" width="10.5546875" style="487" bestFit="1" customWidth="1"/>
    <col min="4" max="5" width="15.109375" style="487" bestFit="1" customWidth="1"/>
    <col min="6" max="6" width="20" style="487" bestFit="1" customWidth="1"/>
    <col min="7" max="7" width="37.5546875" style="487" bestFit="1" customWidth="1"/>
    <col min="8" max="8" width="10.5546875" style="487" bestFit="1" customWidth="1"/>
    <col min="9" max="10" width="15.109375" style="487" bestFit="1" customWidth="1"/>
    <col min="11" max="11" width="20" style="487" bestFit="1" customWidth="1"/>
    <col min="12" max="12" width="37.5546875" style="487" bestFit="1" customWidth="1"/>
    <col min="13" max="13" width="10.5546875" style="487" bestFit="1" customWidth="1"/>
    <col min="14" max="15" width="15.109375" style="487" bestFit="1" customWidth="1"/>
    <col min="16" max="16" width="20" style="487" bestFit="1" customWidth="1"/>
    <col min="17" max="17" width="37.5546875" style="487" bestFit="1" customWidth="1"/>
    <col min="18" max="18" width="18" style="487" bestFit="1" customWidth="1"/>
    <col min="19" max="19" width="48" style="487" bestFit="1" customWidth="1"/>
    <col min="20" max="20" width="45.88671875" style="487" bestFit="1" customWidth="1"/>
    <col min="21" max="21" width="48" style="487" bestFit="1" customWidth="1"/>
    <col min="22" max="22" width="44.44140625" style="487" bestFit="1" customWidth="1"/>
    <col min="23" max="16384" width="8.6640625" style="487"/>
  </cols>
  <sheetData>
    <row r="1" spans="1:22">
      <c r="A1" s="332" t="s">
        <v>108</v>
      </c>
      <c r="B1" s="271" t="str">
        <f>Info!C2</f>
        <v>სს ტერაბანკი</v>
      </c>
    </row>
    <row r="2" spans="1:22">
      <c r="A2" s="332" t="s">
        <v>109</v>
      </c>
      <c r="B2" s="335">
        <f>'1. key ratios'!B2</f>
        <v>45657</v>
      </c>
    </row>
    <row r="3" spans="1:22">
      <c r="A3" s="334" t="s">
        <v>688</v>
      </c>
      <c r="B3" s="428"/>
    </row>
    <row r="4" spans="1:22">
      <c r="A4" s="334"/>
      <c r="B4" s="428"/>
    </row>
    <row r="5" spans="1:22" ht="24" customHeight="1">
      <c r="A5" s="756" t="s">
        <v>715</v>
      </c>
      <c r="B5" s="756"/>
      <c r="C5" s="758" t="s">
        <v>907</v>
      </c>
      <c r="D5" s="758"/>
      <c r="E5" s="758"/>
      <c r="F5" s="758"/>
      <c r="G5" s="758"/>
      <c r="H5" s="758" t="s">
        <v>596</v>
      </c>
      <c r="I5" s="758"/>
      <c r="J5" s="758"/>
      <c r="K5" s="758"/>
      <c r="L5" s="758"/>
      <c r="M5" s="758" t="s">
        <v>906</v>
      </c>
      <c r="N5" s="758"/>
      <c r="O5" s="758"/>
      <c r="P5" s="758"/>
      <c r="Q5" s="758"/>
      <c r="R5" s="757" t="s">
        <v>714</v>
      </c>
      <c r="S5" s="757" t="s">
        <v>718</v>
      </c>
      <c r="T5" s="757" t="s">
        <v>717</v>
      </c>
      <c r="U5" s="757" t="s">
        <v>949</v>
      </c>
      <c r="V5" s="757" t="s">
        <v>950</v>
      </c>
    </row>
    <row r="6" spans="1:22" ht="36" customHeight="1">
      <c r="A6" s="756"/>
      <c r="B6" s="756"/>
      <c r="C6" s="496"/>
      <c r="D6" s="426" t="s">
        <v>891</v>
      </c>
      <c r="E6" s="426" t="s">
        <v>890</v>
      </c>
      <c r="F6" s="426" t="s">
        <v>889</v>
      </c>
      <c r="G6" s="426" t="s">
        <v>888</v>
      </c>
      <c r="H6" s="496"/>
      <c r="I6" s="426" t="s">
        <v>891</v>
      </c>
      <c r="J6" s="426" t="s">
        <v>890</v>
      </c>
      <c r="K6" s="426" t="s">
        <v>889</v>
      </c>
      <c r="L6" s="426" t="s">
        <v>888</v>
      </c>
      <c r="M6" s="496"/>
      <c r="N6" s="426" t="s">
        <v>891</v>
      </c>
      <c r="O6" s="426" t="s">
        <v>890</v>
      </c>
      <c r="P6" s="426" t="s">
        <v>889</v>
      </c>
      <c r="Q6" s="426" t="s">
        <v>888</v>
      </c>
      <c r="R6" s="757"/>
      <c r="S6" s="757"/>
      <c r="T6" s="757"/>
      <c r="U6" s="757"/>
      <c r="V6" s="757"/>
    </row>
    <row r="7" spans="1:22">
      <c r="A7" s="491">
        <v>1</v>
      </c>
      <c r="B7" s="495" t="s">
        <v>689</v>
      </c>
      <c r="C7" s="483">
        <v>2268938.1321999999</v>
      </c>
      <c r="D7" s="483">
        <v>1082589.7960999999</v>
      </c>
      <c r="E7" s="483">
        <v>611300.84459999995</v>
      </c>
      <c r="F7" s="483">
        <v>575047.4915</v>
      </c>
      <c r="G7" s="483">
        <v>0</v>
      </c>
      <c r="H7" s="483">
        <v>2273726.4233999997</v>
      </c>
      <c r="I7" s="483">
        <v>1078084.7697999999</v>
      </c>
      <c r="J7" s="483">
        <v>619651.27279999992</v>
      </c>
      <c r="K7" s="483">
        <v>575990.38080000004</v>
      </c>
      <c r="L7" s="483">
        <v>0</v>
      </c>
      <c r="M7" s="483">
        <v>717669.03246463998</v>
      </c>
      <c r="N7" s="483">
        <v>9243.9208535199996</v>
      </c>
      <c r="O7" s="483">
        <v>371601.57414239005</v>
      </c>
      <c r="P7" s="483">
        <v>336823.53746873001</v>
      </c>
      <c r="Q7" s="483">
        <v>0</v>
      </c>
      <c r="R7" s="483">
        <v>15</v>
      </c>
      <c r="S7" s="555" t="s">
        <v>1029</v>
      </c>
      <c r="T7" s="555" t="s">
        <v>1029</v>
      </c>
      <c r="U7" s="483">
        <v>0.1195681</v>
      </c>
      <c r="V7" s="562">
        <v>41.946399999999997</v>
      </c>
    </row>
    <row r="8" spans="1:22">
      <c r="A8" s="491">
        <v>2</v>
      </c>
      <c r="B8" s="494" t="s">
        <v>690</v>
      </c>
      <c r="C8" s="483">
        <v>145540992.66000003</v>
      </c>
      <c r="D8" s="483">
        <v>136333583.0936</v>
      </c>
      <c r="E8" s="483">
        <v>3326918.2451999998</v>
      </c>
      <c r="F8" s="483">
        <v>5880491.3212000001</v>
      </c>
      <c r="G8" s="483">
        <v>0</v>
      </c>
      <c r="H8" s="483">
        <v>147858906.07659984</v>
      </c>
      <c r="I8" s="483">
        <v>137446139.76369986</v>
      </c>
      <c r="J8" s="483">
        <v>3442303.6772000003</v>
      </c>
      <c r="K8" s="483">
        <v>6970462.6356999995</v>
      </c>
      <c r="L8" s="483">
        <v>0</v>
      </c>
      <c r="M8" s="483">
        <v>5636749.0786702801</v>
      </c>
      <c r="N8" s="483">
        <v>841974.69678067998</v>
      </c>
      <c r="O8" s="483">
        <v>508542.73190695001</v>
      </c>
      <c r="P8" s="483">
        <v>4286231.6499826498</v>
      </c>
      <c r="Q8" s="483">
        <v>0</v>
      </c>
      <c r="R8" s="483">
        <v>9584</v>
      </c>
      <c r="S8" s="555">
        <v>0.2782548803359054</v>
      </c>
      <c r="T8" s="555">
        <v>0.33331495191127275</v>
      </c>
      <c r="U8" s="483">
        <v>0.20997832999999999</v>
      </c>
      <c r="V8" s="562">
        <v>43.878900000000002</v>
      </c>
    </row>
    <row r="9" spans="1:22">
      <c r="A9" s="491">
        <v>3</v>
      </c>
      <c r="B9" s="494" t="s">
        <v>691</v>
      </c>
      <c r="C9" s="483">
        <v>0</v>
      </c>
      <c r="D9" s="483">
        <v>0</v>
      </c>
      <c r="E9" s="483">
        <v>0</v>
      </c>
      <c r="F9" s="483">
        <v>0</v>
      </c>
      <c r="G9" s="483">
        <v>0</v>
      </c>
      <c r="H9" s="483">
        <v>0</v>
      </c>
      <c r="I9" s="483">
        <v>0</v>
      </c>
      <c r="J9" s="483">
        <v>0</v>
      </c>
      <c r="K9" s="483">
        <v>0</v>
      </c>
      <c r="L9" s="483">
        <v>0</v>
      </c>
      <c r="M9" s="483">
        <v>0</v>
      </c>
      <c r="N9" s="483">
        <v>0</v>
      </c>
      <c r="O9" s="483">
        <v>0</v>
      </c>
      <c r="P9" s="483">
        <v>0</v>
      </c>
      <c r="Q9" s="483">
        <v>0</v>
      </c>
      <c r="R9" s="483">
        <v>0</v>
      </c>
      <c r="S9" s="555" t="s">
        <v>1029</v>
      </c>
      <c r="T9" s="555" t="s">
        <v>1029</v>
      </c>
      <c r="U9" s="483">
        <v>0</v>
      </c>
      <c r="V9" s="562">
        <v>0</v>
      </c>
    </row>
    <row r="10" spans="1:22">
      <c r="A10" s="491">
        <v>4</v>
      </c>
      <c r="B10" s="494" t="s">
        <v>692</v>
      </c>
      <c r="C10" s="483">
        <v>21352.880000000001</v>
      </c>
      <c r="D10" s="483">
        <v>21352.880000000001</v>
      </c>
      <c r="E10" s="483">
        <v>0</v>
      </c>
      <c r="F10" s="483">
        <v>0</v>
      </c>
      <c r="G10" s="483">
        <v>0</v>
      </c>
      <c r="H10" s="483">
        <v>21352.880000000001</v>
      </c>
      <c r="I10" s="483">
        <v>21352.880000000001</v>
      </c>
      <c r="J10" s="483">
        <v>0</v>
      </c>
      <c r="K10" s="483">
        <v>0</v>
      </c>
      <c r="L10" s="483">
        <v>0</v>
      </c>
      <c r="M10" s="483">
        <v>212.16350718999999</v>
      </c>
      <c r="N10" s="483">
        <v>212.16350718999999</v>
      </c>
      <c r="O10" s="483">
        <v>0</v>
      </c>
      <c r="P10" s="483">
        <v>0</v>
      </c>
      <c r="Q10" s="483">
        <v>0</v>
      </c>
      <c r="R10" s="483">
        <v>19</v>
      </c>
      <c r="S10" s="555">
        <v>0</v>
      </c>
      <c r="T10" s="555">
        <v>0.23656960329161666</v>
      </c>
      <c r="U10" s="483">
        <v>0</v>
      </c>
      <c r="V10" s="562">
        <v>11.0722</v>
      </c>
    </row>
    <row r="11" spans="1:22">
      <c r="A11" s="491">
        <v>5</v>
      </c>
      <c r="B11" s="494" t="s">
        <v>693</v>
      </c>
      <c r="C11" s="483">
        <v>1751861.2666000002</v>
      </c>
      <c r="D11" s="483">
        <v>1645437.8</v>
      </c>
      <c r="E11" s="483">
        <v>35595.85</v>
      </c>
      <c r="F11" s="483">
        <v>70827.616599999994</v>
      </c>
      <c r="G11" s="483">
        <v>0</v>
      </c>
      <c r="H11" s="483">
        <v>1758182.7766</v>
      </c>
      <c r="I11" s="483">
        <v>1649496.49</v>
      </c>
      <c r="J11" s="483">
        <v>36017.99</v>
      </c>
      <c r="K11" s="483">
        <v>72668.296600000001</v>
      </c>
      <c r="L11" s="483">
        <v>0</v>
      </c>
      <c r="M11" s="483">
        <v>95822.280340890007</v>
      </c>
      <c r="N11" s="483">
        <v>20620.91197221</v>
      </c>
      <c r="O11" s="483">
        <v>5345.9083223799998</v>
      </c>
      <c r="P11" s="483">
        <v>69855.46004630001</v>
      </c>
      <c r="Q11" s="483">
        <v>0</v>
      </c>
      <c r="R11" s="483">
        <v>1716</v>
      </c>
      <c r="S11" s="555">
        <v>0.13769378018680806</v>
      </c>
      <c r="T11" s="555">
        <v>0.14719916061224053</v>
      </c>
      <c r="U11" s="483">
        <v>0.13696805000000001</v>
      </c>
      <c r="V11" s="562">
        <v>24.782</v>
      </c>
    </row>
    <row r="12" spans="1:22">
      <c r="A12" s="491">
        <v>6</v>
      </c>
      <c r="B12" s="494" t="s">
        <v>694</v>
      </c>
      <c r="C12" s="483">
        <v>1780245.1406</v>
      </c>
      <c r="D12" s="483">
        <v>1618685.0005999999</v>
      </c>
      <c r="E12" s="483">
        <v>87029.82</v>
      </c>
      <c r="F12" s="483">
        <v>74530.320000000007</v>
      </c>
      <c r="G12" s="483">
        <v>0</v>
      </c>
      <c r="H12" s="483">
        <v>1820645.9791999999</v>
      </c>
      <c r="I12" s="483">
        <v>1642892.5092</v>
      </c>
      <c r="J12" s="483">
        <v>89545.97</v>
      </c>
      <c r="K12" s="483">
        <v>88207.5</v>
      </c>
      <c r="L12" s="483">
        <v>0</v>
      </c>
      <c r="M12" s="483">
        <v>127846.71550784999</v>
      </c>
      <c r="N12" s="483">
        <v>30527.84180758</v>
      </c>
      <c r="O12" s="483">
        <v>16486.508377599999</v>
      </c>
      <c r="P12" s="483">
        <v>80832.365322669997</v>
      </c>
      <c r="Q12" s="483">
        <v>0</v>
      </c>
      <c r="R12" s="483">
        <v>1717</v>
      </c>
      <c r="S12" s="555">
        <v>0.25860949126349048</v>
      </c>
      <c r="T12" s="555">
        <v>0.32649626817520155</v>
      </c>
      <c r="U12" s="483">
        <v>0.26701349000000002</v>
      </c>
      <c r="V12" s="562">
        <v>22.7622</v>
      </c>
    </row>
    <row r="13" spans="1:22">
      <c r="A13" s="491">
        <v>7</v>
      </c>
      <c r="B13" s="494" t="s">
        <v>695</v>
      </c>
      <c r="C13" s="483">
        <v>110364124.05499999</v>
      </c>
      <c r="D13" s="483">
        <v>106701183.80909999</v>
      </c>
      <c r="E13" s="483">
        <v>1677136.8771000002</v>
      </c>
      <c r="F13" s="483">
        <v>1985803.3687999998</v>
      </c>
      <c r="G13" s="483">
        <v>0</v>
      </c>
      <c r="H13" s="483">
        <v>110749445.88020004</v>
      </c>
      <c r="I13" s="483">
        <v>106947862.43870004</v>
      </c>
      <c r="J13" s="483">
        <v>1683370.6693</v>
      </c>
      <c r="K13" s="483">
        <v>2118212.7722</v>
      </c>
      <c r="L13" s="483">
        <v>0</v>
      </c>
      <c r="M13" s="483">
        <v>593284.33265722007</v>
      </c>
      <c r="N13" s="483">
        <v>110962.87395887001</v>
      </c>
      <c r="O13" s="483">
        <v>90871.27641050001</v>
      </c>
      <c r="P13" s="483">
        <v>391450.18228785001</v>
      </c>
      <c r="Q13" s="483">
        <v>0</v>
      </c>
      <c r="R13" s="483">
        <v>1348</v>
      </c>
      <c r="S13" s="555">
        <v>0.11000686465088155</v>
      </c>
      <c r="T13" s="555">
        <v>0.12181144240265783</v>
      </c>
      <c r="U13" s="483">
        <v>0.10230307</v>
      </c>
      <c r="V13" s="562">
        <v>117.3372</v>
      </c>
    </row>
    <row r="14" spans="1:22">
      <c r="A14" s="489">
        <v>7.1</v>
      </c>
      <c r="B14" s="488" t="s">
        <v>696</v>
      </c>
      <c r="C14" s="483">
        <v>83554338.991700009</v>
      </c>
      <c r="D14" s="483">
        <v>80423952.462200001</v>
      </c>
      <c r="E14" s="483">
        <v>1494615.0171000001</v>
      </c>
      <c r="F14" s="483">
        <v>1635771.5123999999</v>
      </c>
      <c r="G14" s="483">
        <v>0</v>
      </c>
      <c r="H14" s="483">
        <v>83831884.186800018</v>
      </c>
      <c r="I14" s="483">
        <v>80603266.592900023</v>
      </c>
      <c r="J14" s="483">
        <v>1499981.2193</v>
      </c>
      <c r="K14" s="483">
        <v>1728636.3746000002</v>
      </c>
      <c r="L14" s="483">
        <v>0</v>
      </c>
      <c r="M14" s="483">
        <v>420312.35392982</v>
      </c>
      <c r="N14" s="483">
        <v>82891.629332000011</v>
      </c>
      <c r="O14" s="483">
        <v>84709.708497309999</v>
      </c>
      <c r="P14" s="483">
        <v>252711.01610050999</v>
      </c>
      <c r="Q14" s="483">
        <v>0</v>
      </c>
      <c r="R14" s="483">
        <v>928</v>
      </c>
      <c r="S14" s="555">
        <v>0.11135377389588989</v>
      </c>
      <c r="T14" s="555">
        <v>0.12366221135847257</v>
      </c>
      <c r="U14" s="483">
        <v>0.10185798</v>
      </c>
      <c r="V14" s="562">
        <v>120.20489999999999</v>
      </c>
    </row>
    <row r="15" spans="1:22" ht="24">
      <c r="A15" s="489">
        <v>7.2</v>
      </c>
      <c r="B15" s="488" t="s">
        <v>697</v>
      </c>
      <c r="C15" s="483">
        <v>16327164.250299999</v>
      </c>
      <c r="D15" s="483">
        <v>15985308.313899999</v>
      </c>
      <c r="E15" s="483">
        <v>140373.99</v>
      </c>
      <c r="F15" s="483">
        <v>201481.94639999999</v>
      </c>
      <c r="G15" s="483">
        <v>0</v>
      </c>
      <c r="H15" s="483">
        <v>16367877.9476</v>
      </c>
      <c r="I15" s="483">
        <v>16021437.48</v>
      </c>
      <c r="J15" s="483">
        <v>140593.76</v>
      </c>
      <c r="K15" s="483">
        <v>205846.70759999999</v>
      </c>
      <c r="L15" s="483">
        <v>0</v>
      </c>
      <c r="M15" s="483">
        <v>83259.31375447</v>
      </c>
      <c r="N15" s="483">
        <v>16786.524506999998</v>
      </c>
      <c r="O15" s="483">
        <v>4625.5079697199999</v>
      </c>
      <c r="P15" s="483">
        <v>61847.28127775</v>
      </c>
      <c r="Q15" s="483">
        <v>0</v>
      </c>
      <c r="R15" s="483">
        <v>268</v>
      </c>
      <c r="S15" s="555">
        <v>0.10319893841563038</v>
      </c>
      <c r="T15" s="555">
        <v>0.11243491209034168</v>
      </c>
      <c r="U15" s="483">
        <v>0.10376665</v>
      </c>
      <c r="V15" s="562">
        <v>95.952399999999997</v>
      </c>
    </row>
    <row r="16" spans="1:22">
      <c r="A16" s="489">
        <v>7.3</v>
      </c>
      <c r="B16" s="488" t="s">
        <v>698</v>
      </c>
      <c r="C16" s="483">
        <v>10482620.812999999</v>
      </c>
      <c r="D16" s="483">
        <v>10291923.033</v>
      </c>
      <c r="E16" s="483">
        <v>42147.87</v>
      </c>
      <c r="F16" s="483">
        <v>148549.91</v>
      </c>
      <c r="G16" s="483">
        <v>0</v>
      </c>
      <c r="H16" s="483">
        <v>10549683.745799998</v>
      </c>
      <c r="I16" s="483">
        <v>10323158.365799999</v>
      </c>
      <c r="J16" s="483">
        <v>42795.69</v>
      </c>
      <c r="K16" s="483">
        <v>183729.69</v>
      </c>
      <c r="L16" s="483">
        <v>0</v>
      </c>
      <c r="M16" s="483">
        <v>89712.664972929997</v>
      </c>
      <c r="N16" s="483">
        <v>11284.720119869999</v>
      </c>
      <c r="O16" s="483">
        <v>1536.05994347</v>
      </c>
      <c r="P16" s="483">
        <v>76891.884909589993</v>
      </c>
      <c r="Q16" s="483">
        <v>0</v>
      </c>
      <c r="R16" s="483">
        <v>152</v>
      </c>
      <c r="S16" s="555">
        <v>0.11310001013467028</v>
      </c>
      <c r="T16" s="555">
        <v>0.12643405720705556</v>
      </c>
      <c r="U16" s="483">
        <v>0.10357118999999999</v>
      </c>
      <c r="V16" s="562">
        <v>128.0855</v>
      </c>
    </row>
    <row r="17" spans="1:22">
      <c r="A17" s="491">
        <v>8</v>
      </c>
      <c r="B17" s="494" t="s">
        <v>699</v>
      </c>
      <c r="C17" s="483">
        <v>0</v>
      </c>
      <c r="D17" s="483">
        <v>0</v>
      </c>
      <c r="E17" s="483">
        <v>0</v>
      </c>
      <c r="F17" s="483">
        <v>0</v>
      </c>
      <c r="G17" s="483">
        <v>0</v>
      </c>
      <c r="H17" s="483">
        <v>0</v>
      </c>
      <c r="I17" s="483">
        <v>0</v>
      </c>
      <c r="J17" s="483">
        <v>0</v>
      </c>
      <c r="K17" s="483">
        <v>0</v>
      </c>
      <c r="L17" s="483">
        <v>0</v>
      </c>
      <c r="M17" s="483">
        <v>0</v>
      </c>
      <c r="N17" s="483">
        <v>0</v>
      </c>
      <c r="O17" s="483">
        <v>0</v>
      </c>
      <c r="P17" s="483">
        <v>0</v>
      </c>
      <c r="Q17" s="483">
        <v>0</v>
      </c>
      <c r="R17" s="483">
        <v>0</v>
      </c>
      <c r="S17" s="555" t="s">
        <v>1029</v>
      </c>
      <c r="T17" s="555" t="s">
        <v>1029</v>
      </c>
      <c r="U17" s="483">
        <v>0</v>
      </c>
      <c r="V17" s="562">
        <v>0</v>
      </c>
    </row>
    <row r="18" spans="1:22">
      <c r="A18" s="493">
        <v>9</v>
      </c>
      <c r="B18" s="492" t="s">
        <v>700</v>
      </c>
      <c r="C18" s="483">
        <v>360010.38</v>
      </c>
      <c r="D18" s="483">
        <v>344662.12</v>
      </c>
      <c r="E18" s="483">
        <v>15348.26</v>
      </c>
      <c r="F18" s="483">
        <v>0</v>
      </c>
      <c r="G18" s="483">
        <v>0</v>
      </c>
      <c r="H18" s="483">
        <v>432265.26</v>
      </c>
      <c r="I18" s="483">
        <v>409263.06</v>
      </c>
      <c r="J18" s="483">
        <v>23002.2</v>
      </c>
      <c r="K18" s="483">
        <v>0</v>
      </c>
      <c r="L18" s="483">
        <v>0</v>
      </c>
      <c r="M18" s="483">
        <v>14920.2221192</v>
      </c>
      <c r="N18" s="483">
        <v>3792.8418962599999</v>
      </c>
      <c r="O18" s="483">
        <v>11127.380222940001</v>
      </c>
      <c r="P18" s="483">
        <v>0</v>
      </c>
      <c r="Q18" s="483">
        <v>0</v>
      </c>
      <c r="R18" s="483">
        <v>27</v>
      </c>
      <c r="S18" s="555" t="s">
        <v>1029</v>
      </c>
      <c r="T18" s="555" t="s">
        <v>1029</v>
      </c>
      <c r="U18" s="483">
        <v>0.10822598</v>
      </c>
      <c r="V18" s="562">
        <v>63.342399999999998</v>
      </c>
    </row>
    <row r="19" spans="1:22">
      <c r="A19" s="491">
        <v>10</v>
      </c>
      <c r="B19" s="490" t="s">
        <v>716</v>
      </c>
      <c r="C19" s="483">
        <v>262087524.51440001</v>
      </c>
      <c r="D19" s="552">
        <v>247747494.49940002</v>
      </c>
      <c r="E19" s="552">
        <v>5753329.8969000001</v>
      </c>
      <c r="F19" s="552">
        <v>8586700.1181000005</v>
      </c>
      <c r="G19" s="552">
        <v>0</v>
      </c>
      <c r="H19" s="552">
        <v>264914525.27599984</v>
      </c>
      <c r="I19" s="552">
        <v>249195091.9113999</v>
      </c>
      <c r="J19" s="552">
        <v>5893891.7793000005</v>
      </c>
      <c r="K19" s="552">
        <v>9825541.5853000004</v>
      </c>
      <c r="L19" s="552">
        <v>0</v>
      </c>
      <c r="M19" s="552">
        <v>7186503.8252672702</v>
      </c>
      <c r="N19" s="552">
        <v>1017335.2507763101</v>
      </c>
      <c r="O19" s="552">
        <v>1003975.3793827601</v>
      </c>
      <c r="P19" s="552">
        <v>5165193.1951081995</v>
      </c>
      <c r="Q19" s="552">
        <v>0</v>
      </c>
      <c r="R19" s="552">
        <v>14426</v>
      </c>
      <c r="S19" s="556">
        <v>0.19492513188607899</v>
      </c>
      <c r="T19" s="556">
        <v>0.22782997590227796</v>
      </c>
      <c r="U19" s="556">
        <v>0.16359648159786738</v>
      </c>
      <c r="V19" s="563">
        <v>74.187899999999999</v>
      </c>
    </row>
    <row r="20" spans="1:22" ht="24">
      <c r="A20" s="489">
        <v>10.1</v>
      </c>
      <c r="B20" s="488" t="s">
        <v>719</v>
      </c>
      <c r="C20" s="483">
        <v>0</v>
      </c>
      <c r="D20" s="483">
        <v>0</v>
      </c>
      <c r="E20" s="483">
        <v>0</v>
      </c>
      <c r="F20" s="483">
        <v>0</v>
      </c>
      <c r="G20" s="483">
        <v>0</v>
      </c>
      <c r="H20" s="483">
        <v>0</v>
      </c>
      <c r="I20" s="483">
        <v>0</v>
      </c>
      <c r="J20" s="483">
        <v>0</v>
      </c>
      <c r="K20" s="483">
        <v>0</v>
      </c>
      <c r="L20" s="483">
        <v>0</v>
      </c>
      <c r="M20" s="483">
        <v>0</v>
      </c>
      <c r="N20" s="483">
        <v>0</v>
      </c>
      <c r="O20" s="483">
        <v>0</v>
      </c>
      <c r="P20" s="483">
        <v>0</v>
      </c>
      <c r="Q20" s="483">
        <v>0</v>
      </c>
      <c r="R20" s="483">
        <v>0</v>
      </c>
      <c r="S20" s="483">
        <v>0</v>
      </c>
      <c r="T20" s="483">
        <v>0</v>
      </c>
      <c r="U20" s="483">
        <v>0</v>
      </c>
      <c r="V20" s="483">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50" customWidth="1"/>
    <col min="2" max="2" width="66.33203125" style="151" customWidth="1"/>
    <col min="3" max="3" width="131.44140625" style="152" customWidth="1"/>
    <col min="4" max="5" width="10.33203125" style="145" customWidth="1"/>
    <col min="6" max="6" width="67.6640625" style="145" customWidth="1"/>
    <col min="7" max="16384" width="43.5546875" style="145"/>
  </cols>
  <sheetData>
    <row r="1" spans="1:3" ht="13.2" thickTop="1" thickBot="1">
      <c r="A1" s="809" t="s">
        <v>187</v>
      </c>
      <c r="B1" s="810"/>
      <c r="C1" s="811"/>
    </row>
    <row r="2" spans="1:3" ht="26.25" customHeight="1">
      <c r="A2" s="503"/>
      <c r="B2" s="773" t="s">
        <v>188</v>
      </c>
      <c r="C2" s="773"/>
    </row>
    <row r="3" spans="1:3" s="149" customFormat="1" ht="11.25" customHeight="1">
      <c r="A3" s="613"/>
      <c r="B3" s="773" t="s">
        <v>263</v>
      </c>
      <c r="C3" s="773"/>
    </row>
    <row r="4" spans="1:3" ht="12" customHeight="1" thickBot="1">
      <c r="A4" s="797" t="s">
        <v>267</v>
      </c>
      <c r="B4" s="798"/>
      <c r="C4" s="799"/>
    </row>
    <row r="5" spans="1:3" ht="12.6" thickTop="1">
      <c r="A5" s="146"/>
      <c r="B5" s="795" t="s">
        <v>189</v>
      </c>
      <c r="C5" s="796"/>
    </row>
    <row r="6" spans="1:3">
      <c r="A6" s="503"/>
      <c r="B6" s="768" t="s">
        <v>264</v>
      </c>
      <c r="C6" s="769"/>
    </row>
    <row r="7" spans="1:3">
      <c r="A7" s="503"/>
      <c r="B7" s="768" t="s">
        <v>190</v>
      </c>
      <c r="C7" s="769"/>
    </row>
    <row r="8" spans="1:3">
      <c r="A8" s="503"/>
      <c r="B8" s="768" t="s">
        <v>265</v>
      </c>
      <c r="C8" s="769"/>
    </row>
    <row r="9" spans="1:3">
      <c r="A9" s="503"/>
      <c r="B9" s="814" t="s">
        <v>266</v>
      </c>
      <c r="C9" s="815"/>
    </row>
    <row r="10" spans="1:3">
      <c r="A10" s="503"/>
      <c r="B10" s="800" t="s">
        <v>191</v>
      </c>
      <c r="C10" s="801" t="s">
        <v>191</v>
      </c>
    </row>
    <row r="11" spans="1:3">
      <c r="A11" s="503"/>
      <c r="B11" s="800" t="s">
        <v>192</v>
      </c>
      <c r="C11" s="801" t="s">
        <v>192</v>
      </c>
    </row>
    <row r="12" spans="1:3">
      <c r="A12" s="503"/>
      <c r="B12" s="800" t="s">
        <v>193</v>
      </c>
      <c r="C12" s="801" t="s">
        <v>193</v>
      </c>
    </row>
    <row r="13" spans="1:3">
      <c r="A13" s="503"/>
      <c r="B13" s="800" t="s">
        <v>194</v>
      </c>
      <c r="C13" s="801" t="s">
        <v>194</v>
      </c>
    </row>
    <row r="14" spans="1:3">
      <c r="A14" s="503"/>
      <c r="B14" s="800" t="s">
        <v>195</v>
      </c>
      <c r="C14" s="801" t="s">
        <v>195</v>
      </c>
    </row>
    <row r="15" spans="1:3" ht="21.75" customHeight="1">
      <c r="A15" s="503"/>
      <c r="B15" s="800" t="s">
        <v>196</v>
      </c>
      <c r="C15" s="801" t="s">
        <v>196</v>
      </c>
    </row>
    <row r="16" spans="1:3">
      <c r="A16" s="503"/>
      <c r="B16" s="800" t="s">
        <v>197</v>
      </c>
      <c r="C16" s="801" t="s">
        <v>198</v>
      </c>
    </row>
    <row r="17" spans="1:6">
      <c r="A17" s="503"/>
      <c r="B17" s="800" t="s">
        <v>199</v>
      </c>
      <c r="C17" s="801" t="s">
        <v>200</v>
      </c>
    </row>
    <row r="18" spans="1:6">
      <c r="A18" s="503"/>
      <c r="B18" s="800" t="s">
        <v>201</v>
      </c>
      <c r="C18" s="801" t="s">
        <v>202</v>
      </c>
    </row>
    <row r="19" spans="1:6">
      <c r="A19" s="614"/>
      <c r="B19" s="812" t="s">
        <v>203</v>
      </c>
      <c r="C19" s="813" t="s">
        <v>203</v>
      </c>
    </row>
    <row r="20" spans="1:6">
      <c r="A20" s="614"/>
      <c r="B20" s="812" t="s">
        <v>952</v>
      </c>
      <c r="C20" s="813" t="s">
        <v>204</v>
      </c>
    </row>
    <row r="21" spans="1:6">
      <c r="A21" s="503"/>
      <c r="B21" s="812" t="s">
        <v>997</v>
      </c>
      <c r="C21" s="813" t="s">
        <v>205</v>
      </c>
    </row>
    <row r="22" spans="1:6" ht="23.25" customHeight="1">
      <c r="A22" s="503"/>
      <c r="B22" s="800" t="s">
        <v>206</v>
      </c>
      <c r="C22" s="801" t="s">
        <v>207</v>
      </c>
      <c r="F22" s="537"/>
    </row>
    <row r="23" spans="1:6">
      <c r="A23" s="503"/>
      <c r="B23" s="800" t="s">
        <v>208</v>
      </c>
      <c r="C23" s="801" t="s">
        <v>208</v>
      </c>
    </row>
    <row r="24" spans="1:6">
      <c r="A24" s="503"/>
      <c r="B24" s="800" t="s">
        <v>209</v>
      </c>
      <c r="C24" s="801" t="s">
        <v>210</v>
      </c>
    </row>
    <row r="25" spans="1:6" ht="12.6" thickBot="1">
      <c r="A25" s="147"/>
      <c r="B25" s="803" t="s">
        <v>211</v>
      </c>
      <c r="C25" s="804"/>
    </row>
    <row r="26" spans="1:6" ht="13.2" thickTop="1" thickBot="1">
      <c r="A26" s="797" t="s">
        <v>843</v>
      </c>
      <c r="B26" s="798"/>
      <c r="C26" s="799"/>
    </row>
    <row r="27" spans="1:6" ht="13.2" thickTop="1" thickBot="1">
      <c r="A27" s="148"/>
      <c r="B27" s="805" t="s">
        <v>844</v>
      </c>
      <c r="C27" s="806"/>
    </row>
    <row r="28" spans="1:6" ht="13.2" thickTop="1" thickBot="1">
      <c r="A28" s="797" t="s">
        <v>268</v>
      </c>
      <c r="B28" s="798"/>
      <c r="C28" s="799"/>
    </row>
    <row r="29" spans="1:6" ht="12.6" thickTop="1">
      <c r="A29" s="146"/>
      <c r="B29" s="807" t="s">
        <v>847</v>
      </c>
      <c r="C29" s="808" t="s">
        <v>212</v>
      </c>
    </row>
    <row r="30" spans="1:6">
      <c r="A30" s="503"/>
      <c r="B30" s="774" t="s">
        <v>216</v>
      </c>
      <c r="C30" s="775" t="s">
        <v>213</v>
      </c>
    </row>
    <row r="31" spans="1:6">
      <c r="A31" s="503"/>
      <c r="B31" s="774" t="s">
        <v>845</v>
      </c>
      <c r="C31" s="775" t="s">
        <v>214</v>
      </c>
    </row>
    <row r="32" spans="1:6">
      <c r="A32" s="503"/>
      <c r="B32" s="774" t="s">
        <v>846</v>
      </c>
      <c r="C32" s="775" t="s">
        <v>215</v>
      </c>
    </row>
    <row r="33" spans="1:3">
      <c r="A33" s="503"/>
      <c r="B33" s="774" t="s">
        <v>219</v>
      </c>
      <c r="C33" s="775" t="s">
        <v>220</v>
      </c>
    </row>
    <row r="34" spans="1:3">
      <c r="A34" s="503"/>
      <c r="B34" s="774" t="s">
        <v>848</v>
      </c>
      <c r="C34" s="775" t="s">
        <v>217</v>
      </c>
    </row>
    <row r="35" spans="1:3">
      <c r="A35" s="503"/>
      <c r="B35" s="774" t="s">
        <v>849</v>
      </c>
      <c r="C35" s="775" t="s">
        <v>218</v>
      </c>
    </row>
    <row r="36" spans="1:3">
      <c r="A36" s="503"/>
      <c r="B36" s="768" t="s">
        <v>850</v>
      </c>
      <c r="C36" s="802"/>
    </row>
    <row r="37" spans="1:3" ht="24.75" customHeight="1">
      <c r="A37" s="503"/>
      <c r="B37" s="774" t="s">
        <v>851</v>
      </c>
      <c r="C37" s="775" t="s">
        <v>221</v>
      </c>
    </row>
    <row r="38" spans="1:3" ht="23.25" customHeight="1">
      <c r="A38" s="503"/>
      <c r="B38" s="774" t="s">
        <v>852</v>
      </c>
      <c r="C38" s="775" t="s">
        <v>222</v>
      </c>
    </row>
    <row r="39" spans="1:3" ht="23.25" customHeight="1">
      <c r="A39" s="503"/>
      <c r="B39" s="768" t="s">
        <v>853</v>
      </c>
      <c r="C39" s="769"/>
    </row>
    <row r="40" spans="1:3" ht="12" customHeight="1">
      <c r="A40" s="503"/>
      <c r="B40" s="774" t="s">
        <v>854</v>
      </c>
      <c r="C40" s="775"/>
    </row>
    <row r="41" spans="1:3" ht="12.6" thickBot="1">
      <c r="A41" s="797" t="s">
        <v>269</v>
      </c>
      <c r="B41" s="798"/>
      <c r="C41" s="799"/>
    </row>
    <row r="42" spans="1:3" ht="12.6" thickTop="1">
      <c r="A42" s="146"/>
      <c r="B42" s="795" t="s">
        <v>299</v>
      </c>
      <c r="C42" s="796" t="s">
        <v>223</v>
      </c>
    </row>
    <row r="43" spans="1:3">
      <c r="A43" s="503"/>
      <c r="B43" s="768" t="s">
        <v>298</v>
      </c>
      <c r="C43" s="769"/>
    </row>
    <row r="44" spans="1:3" ht="23.25" customHeight="1" thickBot="1">
      <c r="A44" s="147"/>
      <c r="B44" s="788" t="s">
        <v>224</v>
      </c>
      <c r="C44" s="789" t="s">
        <v>225</v>
      </c>
    </row>
    <row r="45" spans="1:3" ht="11.25" customHeight="1" thickTop="1" thickBot="1">
      <c r="A45" s="797" t="s">
        <v>270</v>
      </c>
      <c r="B45" s="798"/>
      <c r="C45" s="799"/>
    </row>
    <row r="46" spans="1:3" ht="26.25" customHeight="1" thickTop="1">
      <c r="A46" s="503"/>
      <c r="B46" s="768" t="s">
        <v>271</v>
      </c>
      <c r="C46" s="769"/>
    </row>
    <row r="47" spans="1:3" ht="12.6" thickBot="1">
      <c r="A47" s="797" t="s">
        <v>272</v>
      </c>
      <c r="B47" s="798"/>
      <c r="C47" s="799"/>
    </row>
    <row r="48" spans="1:3" ht="12.6" thickTop="1">
      <c r="A48" s="146"/>
      <c r="B48" s="795" t="s">
        <v>226</v>
      </c>
      <c r="C48" s="796" t="s">
        <v>226</v>
      </c>
    </row>
    <row r="49" spans="1:3" ht="11.25" customHeight="1">
      <c r="A49" s="503"/>
      <c r="B49" s="768" t="s">
        <v>227</v>
      </c>
      <c r="C49" s="769" t="s">
        <v>227</v>
      </c>
    </row>
    <row r="50" spans="1:3">
      <c r="A50" s="503"/>
      <c r="B50" s="768" t="s">
        <v>228</v>
      </c>
      <c r="C50" s="769" t="s">
        <v>228</v>
      </c>
    </row>
    <row r="51" spans="1:3" ht="11.25" customHeight="1">
      <c r="A51" s="503"/>
      <c r="B51" s="768" t="s">
        <v>856</v>
      </c>
      <c r="C51" s="769" t="s">
        <v>229</v>
      </c>
    </row>
    <row r="52" spans="1:3" ht="33.6" customHeight="1">
      <c r="A52" s="503"/>
      <c r="B52" s="768" t="s">
        <v>230</v>
      </c>
      <c r="C52" s="769" t="s">
        <v>230</v>
      </c>
    </row>
    <row r="53" spans="1:3" ht="11.25" customHeight="1">
      <c r="A53" s="503"/>
      <c r="B53" s="768" t="s">
        <v>319</v>
      </c>
      <c r="C53" s="769" t="s">
        <v>231</v>
      </c>
    </row>
    <row r="54" spans="1:3" ht="11.25" customHeight="1" thickBot="1">
      <c r="A54" s="797" t="s">
        <v>273</v>
      </c>
      <c r="B54" s="798"/>
      <c r="C54" s="799"/>
    </row>
    <row r="55" spans="1:3" ht="12.6" thickTop="1">
      <c r="A55" s="146"/>
      <c r="B55" s="795" t="s">
        <v>226</v>
      </c>
      <c r="C55" s="796" t="s">
        <v>226</v>
      </c>
    </row>
    <row r="56" spans="1:3">
      <c r="A56" s="503"/>
      <c r="B56" s="768" t="s">
        <v>232</v>
      </c>
      <c r="C56" s="769" t="s">
        <v>232</v>
      </c>
    </row>
    <row r="57" spans="1:3">
      <c r="A57" s="503"/>
      <c r="B57" s="768" t="s">
        <v>276</v>
      </c>
      <c r="C57" s="769" t="s">
        <v>233</v>
      </c>
    </row>
    <row r="58" spans="1:3">
      <c r="A58" s="503"/>
      <c r="B58" s="768" t="s">
        <v>234</v>
      </c>
      <c r="C58" s="769" t="s">
        <v>234</v>
      </c>
    </row>
    <row r="59" spans="1:3">
      <c r="A59" s="503"/>
      <c r="B59" s="768" t="s">
        <v>235</v>
      </c>
      <c r="C59" s="769" t="s">
        <v>235</v>
      </c>
    </row>
    <row r="60" spans="1:3">
      <c r="A60" s="503"/>
      <c r="B60" s="768" t="s">
        <v>236</v>
      </c>
      <c r="C60" s="769" t="s">
        <v>236</v>
      </c>
    </row>
    <row r="61" spans="1:3">
      <c r="A61" s="503"/>
      <c r="B61" s="768" t="s">
        <v>277</v>
      </c>
      <c r="C61" s="769" t="s">
        <v>237</v>
      </c>
    </row>
    <row r="62" spans="1:3">
      <c r="A62" s="503"/>
      <c r="B62" s="768" t="s">
        <v>238</v>
      </c>
      <c r="C62" s="769" t="s">
        <v>238</v>
      </c>
    </row>
    <row r="63" spans="1:3" ht="12.6" thickBot="1">
      <c r="A63" s="147"/>
      <c r="B63" s="788" t="s">
        <v>239</v>
      </c>
      <c r="C63" s="789" t="s">
        <v>239</v>
      </c>
    </row>
    <row r="64" spans="1:3" ht="11.25" customHeight="1" thickTop="1">
      <c r="A64" s="776" t="s">
        <v>274</v>
      </c>
      <c r="B64" s="777"/>
      <c r="C64" s="778"/>
    </row>
    <row r="65" spans="1:3" ht="12.6" thickBot="1">
      <c r="A65" s="147"/>
      <c r="B65" s="788" t="s">
        <v>240</v>
      </c>
      <c r="C65" s="789" t="s">
        <v>240</v>
      </c>
    </row>
    <row r="66" spans="1:3" ht="11.25" customHeight="1" thickTop="1">
      <c r="A66" s="790" t="s">
        <v>998</v>
      </c>
      <c r="B66" s="791"/>
      <c r="C66" s="792"/>
    </row>
    <row r="67" spans="1:3" ht="12.6" thickBot="1">
      <c r="A67" s="615"/>
      <c r="B67" s="793" t="s">
        <v>999</v>
      </c>
      <c r="C67" s="794"/>
    </row>
    <row r="68" spans="1:3" ht="11.25" customHeight="1" thickTop="1" thickBot="1">
      <c r="A68" s="797" t="s">
        <v>275</v>
      </c>
      <c r="B68" s="798"/>
      <c r="C68" s="799"/>
    </row>
    <row r="69" spans="1:3" ht="12.6" thickTop="1">
      <c r="A69" s="146"/>
      <c r="B69" s="795" t="s">
        <v>241</v>
      </c>
      <c r="C69" s="796" t="s">
        <v>241</v>
      </c>
    </row>
    <row r="70" spans="1:3">
      <c r="A70" s="503"/>
      <c r="B70" s="768" t="s">
        <v>858</v>
      </c>
      <c r="C70" s="769" t="s">
        <v>242</v>
      </c>
    </row>
    <row r="71" spans="1:3">
      <c r="A71" s="503"/>
      <c r="B71" s="768" t="s">
        <v>243</v>
      </c>
      <c r="C71" s="769" t="s">
        <v>243</v>
      </c>
    </row>
    <row r="72" spans="1:3" ht="55.2" customHeight="1">
      <c r="A72" s="503"/>
      <c r="B72" s="784" t="s">
        <v>1000</v>
      </c>
      <c r="C72" s="785" t="s">
        <v>244</v>
      </c>
    </row>
    <row r="73" spans="1:3" ht="33.75" customHeight="1">
      <c r="A73" s="503"/>
      <c r="B73" s="786" t="s">
        <v>278</v>
      </c>
      <c r="C73" s="787" t="s">
        <v>245</v>
      </c>
    </row>
    <row r="74" spans="1:3" ht="15.75" customHeight="1">
      <c r="A74" s="503"/>
      <c r="B74" s="786" t="s">
        <v>859</v>
      </c>
      <c r="C74" s="787" t="s">
        <v>246</v>
      </c>
    </row>
    <row r="75" spans="1:3">
      <c r="A75" s="503"/>
      <c r="B75" s="768" t="s">
        <v>247</v>
      </c>
      <c r="C75" s="769" t="s">
        <v>247</v>
      </c>
    </row>
    <row r="76" spans="1:3" ht="12.6" thickBot="1">
      <c r="A76" s="147"/>
      <c r="B76" s="788" t="s">
        <v>248</v>
      </c>
      <c r="C76" s="789" t="s">
        <v>248</v>
      </c>
    </row>
    <row r="77" spans="1:3" ht="12.6" thickTop="1">
      <c r="A77" s="776" t="s">
        <v>302</v>
      </c>
      <c r="B77" s="777"/>
      <c r="C77" s="778"/>
    </row>
    <row r="78" spans="1:3">
      <c r="A78" s="503"/>
      <c r="B78" s="768" t="s">
        <v>240</v>
      </c>
      <c r="C78" s="769"/>
    </row>
    <row r="79" spans="1:3">
      <c r="A79" s="503"/>
      <c r="B79" s="768" t="s">
        <v>300</v>
      </c>
      <c r="C79" s="769"/>
    </row>
    <row r="80" spans="1:3">
      <c r="A80" s="503"/>
      <c r="B80" s="768" t="s">
        <v>301</v>
      </c>
      <c r="C80" s="769"/>
    </row>
    <row r="81" spans="1:3">
      <c r="A81" s="776" t="s">
        <v>303</v>
      </c>
      <c r="B81" s="777"/>
      <c r="C81" s="778"/>
    </row>
    <row r="82" spans="1:3">
      <c r="A82" s="503"/>
      <c r="B82" s="768" t="s">
        <v>240</v>
      </c>
      <c r="C82" s="769"/>
    </row>
    <row r="83" spans="1:3">
      <c r="A83" s="503"/>
      <c r="B83" s="768" t="s">
        <v>304</v>
      </c>
      <c r="C83" s="769"/>
    </row>
    <row r="84" spans="1:3" ht="79.5" customHeight="1">
      <c r="A84" s="503"/>
      <c r="B84" s="768" t="s">
        <v>318</v>
      </c>
      <c r="C84" s="769"/>
    </row>
    <row r="85" spans="1:3" ht="53.25" customHeight="1">
      <c r="A85" s="503"/>
      <c r="B85" s="768" t="s">
        <v>317</v>
      </c>
      <c r="C85" s="769"/>
    </row>
    <row r="86" spans="1:3">
      <c r="A86" s="503"/>
      <c r="B86" s="768" t="s">
        <v>305</v>
      </c>
      <c r="C86" s="769"/>
    </row>
    <row r="87" spans="1:3">
      <c r="A87" s="503"/>
      <c r="B87" s="768" t="s">
        <v>306</v>
      </c>
      <c r="C87" s="769"/>
    </row>
    <row r="88" spans="1:3">
      <c r="A88" s="503"/>
      <c r="B88" s="768" t="s">
        <v>307</v>
      </c>
      <c r="C88" s="769"/>
    </row>
    <row r="89" spans="1:3">
      <c r="A89" s="776" t="s">
        <v>308</v>
      </c>
      <c r="B89" s="777"/>
      <c r="C89" s="778"/>
    </row>
    <row r="90" spans="1:3">
      <c r="A90" s="503"/>
      <c r="B90" s="768" t="s">
        <v>240</v>
      </c>
      <c r="C90" s="769"/>
    </row>
    <row r="91" spans="1:3">
      <c r="A91" s="503"/>
      <c r="B91" s="768" t="s">
        <v>310</v>
      </c>
      <c r="C91" s="769"/>
    </row>
    <row r="92" spans="1:3" ht="12" customHeight="1">
      <c r="A92" s="503"/>
      <c r="B92" s="768" t="s">
        <v>311</v>
      </c>
      <c r="C92" s="769"/>
    </row>
    <row r="93" spans="1:3">
      <c r="A93" s="503"/>
      <c r="B93" s="768" t="s">
        <v>312</v>
      </c>
      <c r="C93" s="769"/>
    </row>
    <row r="94" spans="1:3" ht="24.75" customHeight="1">
      <c r="A94" s="503"/>
      <c r="B94" s="774" t="s">
        <v>348</v>
      </c>
      <c r="C94" s="775"/>
    </row>
    <row r="95" spans="1:3" ht="24" customHeight="1">
      <c r="A95" s="503"/>
      <c r="B95" s="774" t="s">
        <v>349</v>
      </c>
      <c r="C95" s="775"/>
    </row>
    <row r="96" spans="1:3" ht="13.5" customHeight="1">
      <c r="A96" s="503"/>
      <c r="B96" s="774" t="s">
        <v>313</v>
      </c>
      <c r="C96" s="775"/>
    </row>
    <row r="97" spans="1:3" ht="11.25" customHeight="1" thickBot="1">
      <c r="A97" s="779" t="s">
        <v>344</v>
      </c>
      <c r="B97" s="780"/>
      <c r="C97" s="781"/>
    </row>
    <row r="98" spans="1:3" ht="13.2" thickTop="1" thickBot="1">
      <c r="A98" s="782" t="s">
        <v>249</v>
      </c>
      <c r="B98" s="782"/>
      <c r="C98" s="782"/>
    </row>
    <row r="99" spans="1:3">
      <c r="A99" s="616">
        <v>2</v>
      </c>
      <c r="B99" s="617" t="s">
        <v>324</v>
      </c>
      <c r="C99" s="617" t="s">
        <v>345</v>
      </c>
    </row>
    <row r="100" spans="1:3">
      <c r="A100" s="618">
        <v>3</v>
      </c>
      <c r="B100" s="619" t="s">
        <v>325</v>
      </c>
      <c r="C100" s="620" t="s">
        <v>346</v>
      </c>
    </row>
    <row r="101" spans="1:3">
      <c r="A101" s="618">
        <v>4</v>
      </c>
      <c r="B101" s="619" t="s">
        <v>326</v>
      </c>
      <c r="C101" s="620" t="s">
        <v>350</v>
      </c>
    </row>
    <row r="102" spans="1:3" ht="11.25" customHeight="1">
      <c r="A102" s="618">
        <v>5</v>
      </c>
      <c r="B102" s="619" t="s">
        <v>327</v>
      </c>
      <c r="C102" s="620" t="s">
        <v>347</v>
      </c>
    </row>
    <row r="103" spans="1:3" ht="12" customHeight="1">
      <c r="A103" s="618">
        <v>6</v>
      </c>
      <c r="B103" s="619" t="s">
        <v>342</v>
      </c>
      <c r="C103" s="620" t="s">
        <v>328</v>
      </c>
    </row>
    <row r="104" spans="1:3" ht="12" customHeight="1">
      <c r="A104" s="618">
        <v>7</v>
      </c>
      <c r="B104" s="619" t="s">
        <v>329</v>
      </c>
      <c r="C104" s="620" t="s">
        <v>343</v>
      </c>
    </row>
    <row r="105" spans="1:3">
      <c r="A105" s="618">
        <v>8</v>
      </c>
      <c r="B105" s="619" t="s">
        <v>334</v>
      </c>
      <c r="C105" s="620" t="s">
        <v>354</v>
      </c>
    </row>
    <row r="106" spans="1:3" ht="11.25" customHeight="1">
      <c r="A106" s="776" t="s">
        <v>314</v>
      </c>
      <c r="B106" s="777"/>
      <c r="C106" s="778"/>
    </row>
    <row r="107" spans="1:3" ht="12" customHeight="1">
      <c r="A107" s="503"/>
      <c r="B107" s="768" t="s">
        <v>240</v>
      </c>
      <c r="C107" s="769"/>
    </row>
    <row r="108" spans="1:3">
      <c r="A108" s="776" t="s">
        <v>489</v>
      </c>
      <c r="B108" s="777"/>
      <c r="C108" s="778"/>
    </row>
    <row r="109" spans="1:3" ht="12" customHeight="1">
      <c r="A109" s="503"/>
      <c r="B109" s="768" t="s">
        <v>491</v>
      </c>
      <c r="C109" s="769"/>
    </row>
    <row r="110" spans="1:3">
      <c r="A110" s="503"/>
      <c r="B110" s="768" t="s">
        <v>492</v>
      </c>
      <c r="C110" s="769"/>
    </row>
    <row r="111" spans="1:3">
      <c r="A111" s="503"/>
      <c r="B111" s="768" t="s">
        <v>490</v>
      </c>
      <c r="C111" s="769"/>
    </row>
    <row r="112" spans="1:3">
      <c r="A112" s="759" t="s">
        <v>723</v>
      </c>
      <c r="B112" s="759"/>
      <c r="C112" s="759"/>
    </row>
    <row r="113" spans="1:3">
      <c r="A113" s="783" t="s">
        <v>187</v>
      </c>
      <c r="B113" s="783"/>
      <c r="C113" s="783"/>
    </row>
    <row r="114" spans="1:3">
      <c r="A114" s="621">
        <v>1</v>
      </c>
      <c r="B114" s="766" t="s">
        <v>607</v>
      </c>
      <c r="C114" s="767"/>
    </row>
    <row r="115" spans="1:3">
      <c r="A115" s="621">
        <v>2</v>
      </c>
      <c r="B115" s="764" t="s">
        <v>608</v>
      </c>
      <c r="C115" s="765"/>
    </row>
    <row r="116" spans="1:3">
      <c r="A116" s="621">
        <v>3</v>
      </c>
      <c r="B116" s="766" t="s">
        <v>933</v>
      </c>
      <c r="C116" s="767"/>
    </row>
    <row r="117" spans="1:3">
      <c r="A117" s="621">
        <v>4</v>
      </c>
      <c r="B117" s="766" t="s">
        <v>932</v>
      </c>
      <c r="C117" s="767"/>
    </row>
    <row r="118" spans="1:3">
      <c r="A118" s="621">
        <v>5</v>
      </c>
      <c r="B118" s="526" t="s">
        <v>931</v>
      </c>
      <c r="C118" s="525"/>
    </row>
    <row r="119" spans="1:3">
      <c r="A119" s="621">
        <v>6</v>
      </c>
      <c r="B119" s="766" t="s">
        <v>944</v>
      </c>
      <c r="C119" s="767"/>
    </row>
    <row r="120" spans="1:3" ht="48.45" customHeight="1">
      <c r="A120" s="621">
        <v>7</v>
      </c>
      <c r="B120" s="766" t="s">
        <v>945</v>
      </c>
      <c r="C120" s="767"/>
    </row>
    <row r="121" spans="1:3">
      <c r="A121" s="502">
        <v>8</v>
      </c>
      <c r="B121" s="497" t="s">
        <v>634</v>
      </c>
      <c r="C121" s="521" t="s">
        <v>930</v>
      </c>
    </row>
    <row r="122" spans="1:3" ht="24">
      <c r="A122" s="621">
        <v>9.01</v>
      </c>
      <c r="B122" s="497" t="s">
        <v>518</v>
      </c>
      <c r="C122" s="498" t="s">
        <v>683</v>
      </c>
    </row>
    <row r="123" spans="1:3" ht="36">
      <c r="A123" s="621">
        <v>9.02</v>
      </c>
      <c r="B123" s="497" t="s">
        <v>519</v>
      </c>
      <c r="C123" s="498" t="s">
        <v>686</v>
      </c>
    </row>
    <row r="124" spans="1:3">
      <c r="A124" s="621">
        <v>9.0299999999999994</v>
      </c>
      <c r="B124" s="498" t="s">
        <v>867</v>
      </c>
      <c r="C124" s="498" t="s">
        <v>609</v>
      </c>
    </row>
    <row r="125" spans="1:3">
      <c r="A125" s="621">
        <v>9.0399999999999991</v>
      </c>
      <c r="B125" s="497" t="s">
        <v>520</v>
      </c>
      <c r="C125" s="498" t="s">
        <v>610</v>
      </c>
    </row>
    <row r="126" spans="1:3">
      <c r="A126" s="621">
        <v>9.0500000000000007</v>
      </c>
      <c r="B126" s="497" t="s">
        <v>521</v>
      </c>
      <c r="C126" s="498" t="s">
        <v>611</v>
      </c>
    </row>
    <row r="127" spans="1:3" ht="24">
      <c r="A127" s="621">
        <v>9.06</v>
      </c>
      <c r="B127" s="497" t="s">
        <v>522</v>
      </c>
      <c r="C127" s="498" t="s">
        <v>612</v>
      </c>
    </row>
    <row r="128" spans="1:3">
      <c r="A128" s="621">
        <v>9.07</v>
      </c>
      <c r="B128" s="524" t="s">
        <v>523</v>
      </c>
      <c r="C128" s="498" t="s">
        <v>613</v>
      </c>
    </row>
    <row r="129" spans="1:3" ht="24">
      <c r="A129" s="621">
        <v>9.08</v>
      </c>
      <c r="B129" s="497" t="s">
        <v>524</v>
      </c>
      <c r="C129" s="498" t="s">
        <v>614</v>
      </c>
    </row>
    <row r="130" spans="1:3" ht="24">
      <c r="A130" s="621">
        <v>9.09</v>
      </c>
      <c r="B130" s="497" t="s">
        <v>525</v>
      </c>
      <c r="C130" s="498" t="s">
        <v>615</v>
      </c>
    </row>
    <row r="131" spans="1:3">
      <c r="A131" s="622">
        <v>9.1</v>
      </c>
      <c r="B131" s="497" t="s">
        <v>526</v>
      </c>
      <c r="C131" s="498" t="s">
        <v>616</v>
      </c>
    </row>
    <row r="132" spans="1:3">
      <c r="A132" s="621">
        <v>9.11</v>
      </c>
      <c r="B132" s="497" t="s">
        <v>527</v>
      </c>
      <c r="C132" s="498" t="s">
        <v>617</v>
      </c>
    </row>
    <row r="133" spans="1:3">
      <c r="A133" s="621">
        <v>9.1199999999999992</v>
      </c>
      <c r="B133" s="497" t="s">
        <v>528</v>
      </c>
      <c r="C133" s="498" t="s">
        <v>618</v>
      </c>
    </row>
    <row r="134" spans="1:3">
      <c r="A134" s="621">
        <v>9.1300000000000008</v>
      </c>
      <c r="B134" s="497" t="s">
        <v>529</v>
      </c>
      <c r="C134" s="498" t="s">
        <v>619</v>
      </c>
    </row>
    <row r="135" spans="1:3">
      <c r="A135" s="621">
        <v>9.14</v>
      </c>
      <c r="B135" s="497" t="s">
        <v>530</v>
      </c>
      <c r="C135" s="498" t="s">
        <v>620</v>
      </c>
    </row>
    <row r="136" spans="1:3">
      <c r="A136" s="621">
        <v>9.15</v>
      </c>
      <c r="B136" s="497" t="s">
        <v>531</v>
      </c>
      <c r="C136" s="498" t="s">
        <v>621</v>
      </c>
    </row>
    <row r="137" spans="1:3">
      <c r="A137" s="621">
        <v>9.16</v>
      </c>
      <c r="B137" s="497" t="s">
        <v>532</v>
      </c>
      <c r="C137" s="498" t="s">
        <v>622</v>
      </c>
    </row>
    <row r="138" spans="1:3">
      <c r="A138" s="621">
        <v>9.17</v>
      </c>
      <c r="B138" s="498" t="s">
        <v>533</v>
      </c>
      <c r="C138" s="498" t="s">
        <v>623</v>
      </c>
    </row>
    <row r="139" spans="1:3" ht="24">
      <c r="A139" s="621">
        <v>9.18</v>
      </c>
      <c r="B139" s="497" t="s">
        <v>534</v>
      </c>
      <c r="C139" s="498" t="s">
        <v>624</v>
      </c>
    </row>
    <row r="140" spans="1:3">
      <c r="A140" s="621">
        <v>9.19</v>
      </c>
      <c r="B140" s="497" t="s">
        <v>535</v>
      </c>
      <c r="C140" s="498" t="s">
        <v>625</v>
      </c>
    </row>
    <row r="141" spans="1:3">
      <c r="A141" s="622">
        <v>9.1999999999999993</v>
      </c>
      <c r="B141" s="497" t="s">
        <v>536</v>
      </c>
      <c r="C141" s="498" t="s">
        <v>626</v>
      </c>
    </row>
    <row r="142" spans="1:3">
      <c r="A142" s="621">
        <v>9.2100000000000009</v>
      </c>
      <c r="B142" s="497" t="s">
        <v>537</v>
      </c>
      <c r="C142" s="498" t="s">
        <v>627</v>
      </c>
    </row>
    <row r="143" spans="1:3">
      <c r="A143" s="621">
        <v>9.2200000000000006</v>
      </c>
      <c r="B143" s="497" t="s">
        <v>538</v>
      </c>
      <c r="C143" s="498" t="s">
        <v>628</v>
      </c>
    </row>
    <row r="144" spans="1:3" ht="24">
      <c r="A144" s="621">
        <v>9.23</v>
      </c>
      <c r="B144" s="497" t="s">
        <v>539</v>
      </c>
      <c r="C144" s="498" t="s">
        <v>629</v>
      </c>
    </row>
    <row r="145" spans="1:3" ht="24">
      <c r="A145" s="621">
        <v>9.24</v>
      </c>
      <c r="B145" s="497" t="s">
        <v>540</v>
      </c>
      <c r="C145" s="498" t="s">
        <v>630</v>
      </c>
    </row>
    <row r="146" spans="1:3">
      <c r="A146" s="621">
        <v>9.2500000000000107</v>
      </c>
      <c r="B146" s="497" t="s">
        <v>541</v>
      </c>
      <c r="C146" s="498" t="s">
        <v>631</v>
      </c>
    </row>
    <row r="147" spans="1:3" ht="24">
      <c r="A147" s="621">
        <v>9.2600000000000193</v>
      </c>
      <c r="B147" s="497" t="s">
        <v>632</v>
      </c>
      <c r="C147" s="523" t="s">
        <v>633</v>
      </c>
    </row>
    <row r="148" spans="1:3" s="341" customFormat="1" ht="24">
      <c r="A148" s="621">
        <v>9.2700000000000298</v>
      </c>
      <c r="B148" s="497" t="s">
        <v>99</v>
      </c>
      <c r="C148" s="523" t="s">
        <v>684</v>
      </c>
    </row>
    <row r="149" spans="1:3" s="341" customFormat="1">
      <c r="A149" s="503"/>
      <c r="B149" s="762" t="s">
        <v>635</v>
      </c>
      <c r="C149" s="763"/>
    </row>
    <row r="150" spans="1:3" s="341" customFormat="1">
      <c r="A150" s="502">
        <v>1</v>
      </c>
      <c r="B150" s="768" t="s">
        <v>929</v>
      </c>
      <c r="C150" s="769"/>
    </row>
    <row r="151" spans="1:3" s="341" customFormat="1">
      <c r="A151" s="502">
        <v>2</v>
      </c>
      <c r="B151" s="768" t="s">
        <v>685</v>
      </c>
      <c r="C151" s="769"/>
    </row>
    <row r="152" spans="1:3" s="341" customFormat="1">
      <c r="A152" s="502">
        <v>3</v>
      </c>
      <c r="B152" s="768" t="s">
        <v>682</v>
      </c>
      <c r="C152" s="769"/>
    </row>
    <row r="153" spans="1:3" s="341" customFormat="1">
      <c r="A153" s="503"/>
      <c r="B153" s="762" t="s">
        <v>636</v>
      </c>
      <c r="C153" s="763"/>
    </row>
    <row r="154" spans="1:3" s="341" customFormat="1">
      <c r="A154" s="502">
        <v>1</v>
      </c>
      <c r="B154" s="770" t="s">
        <v>928</v>
      </c>
      <c r="C154" s="771"/>
    </row>
    <row r="155" spans="1:3" s="341" customFormat="1">
      <c r="A155" s="502">
        <v>2</v>
      </c>
      <c r="B155" s="497" t="s">
        <v>865</v>
      </c>
      <c r="C155" s="623" t="s">
        <v>1001</v>
      </c>
    </row>
    <row r="156" spans="1:3" ht="24">
      <c r="A156" s="502">
        <v>3</v>
      </c>
      <c r="B156" s="497" t="s">
        <v>864</v>
      </c>
      <c r="C156" s="521" t="s">
        <v>927</v>
      </c>
    </row>
    <row r="157" spans="1:3">
      <c r="A157" s="502">
        <v>4</v>
      </c>
      <c r="B157" s="497" t="s">
        <v>511</v>
      </c>
      <c r="C157" s="497" t="s">
        <v>948</v>
      </c>
    </row>
    <row r="158" spans="1:3" ht="25.2" customHeight="1">
      <c r="A158" s="503"/>
      <c r="B158" s="762" t="s">
        <v>637</v>
      </c>
      <c r="C158" s="763"/>
    </row>
    <row r="159" spans="1:3" ht="36">
      <c r="A159" s="502"/>
      <c r="B159" s="497" t="s">
        <v>916</v>
      </c>
      <c r="C159" s="624" t="s">
        <v>1002</v>
      </c>
    </row>
    <row r="160" spans="1:3">
      <c r="A160" s="503"/>
      <c r="B160" s="762" t="s">
        <v>638</v>
      </c>
      <c r="C160" s="763"/>
    </row>
    <row r="161" spans="1:3" ht="39" customHeight="1">
      <c r="A161" s="503"/>
      <c r="B161" s="768" t="s">
        <v>926</v>
      </c>
      <c r="C161" s="769"/>
    </row>
    <row r="162" spans="1:3">
      <c r="A162" s="503" t="s">
        <v>639</v>
      </c>
      <c r="B162" s="522" t="s">
        <v>549</v>
      </c>
      <c r="C162" s="514" t="s">
        <v>640</v>
      </c>
    </row>
    <row r="163" spans="1:3">
      <c r="A163" s="503" t="s">
        <v>369</v>
      </c>
      <c r="B163" s="519" t="s">
        <v>550</v>
      </c>
      <c r="C163" s="521" t="s">
        <v>925</v>
      </c>
    </row>
    <row r="164" spans="1:3" ht="24">
      <c r="A164" s="503" t="s">
        <v>376</v>
      </c>
      <c r="B164" s="514" t="s">
        <v>551</v>
      </c>
      <c r="C164" s="521" t="s">
        <v>641</v>
      </c>
    </row>
    <row r="165" spans="1:3">
      <c r="A165" s="503" t="s">
        <v>642</v>
      </c>
      <c r="B165" s="519" t="s">
        <v>552</v>
      </c>
      <c r="C165" s="520" t="s">
        <v>643</v>
      </c>
    </row>
    <row r="166" spans="1:3" ht="24">
      <c r="A166" s="503" t="s">
        <v>644</v>
      </c>
      <c r="B166" s="519" t="s">
        <v>880</v>
      </c>
      <c r="C166" s="513" t="s">
        <v>924</v>
      </c>
    </row>
    <row r="167" spans="1:3" ht="24">
      <c r="A167" s="503" t="s">
        <v>377</v>
      </c>
      <c r="B167" s="519" t="s">
        <v>553</v>
      </c>
      <c r="C167" s="513" t="s">
        <v>646</v>
      </c>
    </row>
    <row r="168" spans="1:3" ht="24">
      <c r="A168" s="503" t="s">
        <v>645</v>
      </c>
      <c r="B168" s="517" t="s">
        <v>556</v>
      </c>
      <c r="C168" s="518" t="s">
        <v>653</v>
      </c>
    </row>
    <row r="169" spans="1:3" ht="24">
      <c r="A169" s="503" t="s">
        <v>647</v>
      </c>
      <c r="B169" s="517" t="s">
        <v>554</v>
      </c>
      <c r="C169" s="513" t="s">
        <v>649</v>
      </c>
    </row>
    <row r="170" spans="1:3" ht="26.7" customHeight="1">
      <c r="A170" s="503" t="s">
        <v>648</v>
      </c>
      <c r="B170" s="517" t="s">
        <v>555</v>
      </c>
      <c r="C170" s="518" t="s">
        <v>651</v>
      </c>
    </row>
    <row r="171" spans="1:3">
      <c r="A171" s="503" t="s">
        <v>650</v>
      </c>
      <c r="B171" s="498" t="s">
        <v>557</v>
      </c>
      <c r="C171" s="518" t="s">
        <v>655</v>
      </c>
    </row>
    <row r="172" spans="1:3" ht="24">
      <c r="A172" s="503" t="s">
        <v>652</v>
      </c>
      <c r="B172" s="517" t="s">
        <v>558</v>
      </c>
      <c r="C172" s="516" t="s">
        <v>656</v>
      </c>
    </row>
    <row r="173" spans="1:3">
      <c r="A173" s="503" t="s">
        <v>654</v>
      </c>
      <c r="B173" s="515" t="s">
        <v>559</v>
      </c>
      <c r="C173" s="514" t="s">
        <v>657</v>
      </c>
    </row>
    <row r="174" spans="1:3" ht="24">
      <c r="A174" s="503"/>
      <c r="B174" s="513" t="s">
        <v>923</v>
      </c>
      <c r="C174" s="498" t="s">
        <v>658</v>
      </c>
    </row>
    <row r="175" spans="1:3" ht="24">
      <c r="A175" s="503"/>
      <c r="B175" s="513" t="s">
        <v>922</v>
      </c>
      <c r="C175" s="498" t="s">
        <v>659</v>
      </c>
    </row>
    <row r="176" spans="1:3" ht="24">
      <c r="A176" s="503"/>
      <c r="B176" s="513" t="s">
        <v>921</v>
      </c>
      <c r="C176" s="498" t="s">
        <v>660</v>
      </c>
    </row>
    <row r="177" spans="1:3">
      <c r="A177" s="503"/>
      <c r="B177" s="762" t="s">
        <v>661</v>
      </c>
      <c r="C177" s="763"/>
    </row>
    <row r="178" spans="1:3">
      <c r="A178" s="503"/>
      <c r="B178" s="768" t="s">
        <v>920</v>
      </c>
      <c r="C178" s="769"/>
    </row>
    <row r="179" spans="1:3">
      <c r="A179" s="502">
        <v>1</v>
      </c>
      <c r="B179" s="498" t="s">
        <v>563</v>
      </c>
      <c r="C179" s="498" t="s">
        <v>563</v>
      </c>
    </row>
    <row r="180" spans="1:3" ht="24">
      <c r="A180" s="502">
        <v>2</v>
      </c>
      <c r="B180" s="498" t="s">
        <v>662</v>
      </c>
      <c r="C180" s="498" t="s">
        <v>663</v>
      </c>
    </row>
    <row r="181" spans="1:3">
      <c r="A181" s="502">
        <v>3</v>
      </c>
      <c r="B181" s="498" t="s">
        <v>565</v>
      </c>
      <c r="C181" s="498" t="s">
        <v>664</v>
      </c>
    </row>
    <row r="182" spans="1:3" ht="24">
      <c r="A182" s="502">
        <v>4</v>
      </c>
      <c r="B182" s="498" t="s">
        <v>566</v>
      </c>
      <c r="C182" s="498" t="s">
        <v>665</v>
      </c>
    </row>
    <row r="183" spans="1:3" ht="24">
      <c r="A183" s="502">
        <v>5</v>
      </c>
      <c r="B183" s="498" t="s">
        <v>567</v>
      </c>
      <c r="C183" s="498" t="s">
        <v>687</v>
      </c>
    </row>
    <row r="184" spans="1:3" ht="48">
      <c r="A184" s="502">
        <v>6</v>
      </c>
      <c r="B184" s="498" t="s">
        <v>568</v>
      </c>
      <c r="C184" s="498" t="s">
        <v>666</v>
      </c>
    </row>
    <row r="185" spans="1:3">
      <c r="A185" s="503"/>
      <c r="B185" s="762" t="s">
        <v>667</v>
      </c>
      <c r="C185" s="763"/>
    </row>
    <row r="186" spans="1:3">
      <c r="A186" s="503"/>
      <c r="B186" s="772" t="s">
        <v>919</v>
      </c>
      <c r="C186" s="770"/>
    </row>
    <row r="187" spans="1:3" ht="24">
      <c r="A187" s="503">
        <v>1.1000000000000001</v>
      </c>
      <c r="B187" s="512" t="s">
        <v>573</v>
      </c>
      <c r="C187" s="498" t="s">
        <v>668</v>
      </c>
    </row>
    <row r="188" spans="1:3" ht="49.95" customHeight="1">
      <c r="A188" s="503" t="s">
        <v>157</v>
      </c>
      <c r="B188" s="499" t="s">
        <v>574</v>
      </c>
      <c r="C188" s="498" t="s">
        <v>669</v>
      </c>
    </row>
    <row r="189" spans="1:3">
      <c r="A189" s="503" t="s">
        <v>575</v>
      </c>
      <c r="B189" s="511" t="s">
        <v>576</v>
      </c>
      <c r="C189" s="773" t="s">
        <v>918</v>
      </c>
    </row>
    <row r="190" spans="1:3">
      <c r="A190" s="503" t="s">
        <v>577</v>
      </c>
      <c r="B190" s="511" t="s">
        <v>578</v>
      </c>
      <c r="C190" s="773"/>
    </row>
    <row r="191" spans="1:3">
      <c r="A191" s="503" t="s">
        <v>579</v>
      </c>
      <c r="B191" s="511" t="s">
        <v>580</v>
      </c>
      <c r="C191" s="773"/>
    </row>
    <row r="192" spans="1:3">
      <c r="A192" s="503" t="s">
        <v>581</v>
      </c>
      <c r="B192" s="511" t="s">
        <v>582</v>
      </c>
      <c r="C192" s="773"/>
    </row>
    <row r="193" spans="1:4" ht="25.5" customHeight="1">
      <c r="A193" s="503">
        <v>1.2</v>
      </c>
      <c r="B193" s="510" t="s">
        <v>894</v>
      </c>
      <c r="C193" s="625" t="s">
        <v>1003</v>
      </c>
    </row>
    <row r="194" spans="1:4" ht="24">
      <c r="A194" s="503" t="s">
        <v>584</v>
      </c>
      <c r="B194" s="505" t="s">
        <v>585</v>
      </c>
      <c r="C194" s="508" t="s">
        <v>670</v>
      </c>
    </row>
    <row r="195" spans="1:4" ht="24">
      <c r="A195" s="503" t="s">
        <v>586</v>
      </c>
      <c r="B195" s="509" t="s">
        <v>587</v>
      </c>
      <c r="C195" s="508" t="s">
        <v>671</v>
      </c>
    </row>
    <row r="196" spans="1:4" ht="25.95" customHeight="1">
      <c r="A196" s="503" t="s">
        <v>588</v>
      </c>
      <c r="B196" s="507" t="s">
        <v>589</v>
      </c>
      <c r="C196" s="497" t="s">
        <v>672</v>
      </c>
    </row>
    <row r="197" spans="1:4" ht="24">
      <c r="A197" s="503" t="s">
        <v>590</v>
      </c>
      <c r="B197" s="506" t="s">
        <v>591</v>
      </c>
      <c r="C197" s="497" t="s">
        <v>673</v>
      </c>
      <c r="D197" s="626"/>
    </row>
    <row r="198" spans="1:4" ht="12.6">
      <c r="A198" s="503">
        <v>1.4</v>
      </c>
      <c r="B198" s="505" t="s">
        <v>680</v>
      </c>
      <c r="C198" s="504" t="s">
        <v>674</v>
      </c>
      <c r="D198" s="627"/>
    </row>
    <row r="199" spans="1:4" ht="12.6">
      <c r="A199" s="503">
        <v>1.5</v>
      </c>
      <c r="B199" s="505" t="s">
        <v>681</v>
      </c>
      <c r="C199" s="504" t="s">
        <v>674</v>
      </c>
      <c r="D199" s="628"/>
    </row>
    <row r="200" spans="1:4" ht="12.6">
      <c r="A200" s="503"/>
      <c r="B200" s="759" t="s">
        <v>675</v>
      </c>
      <c r="C200" s="759"/>
      <c r="D200" s="628"/>
    </row>
    <row r="201" spans="1:4" ht="12.6">
      <c r="A201" s="503"/>
      <c r="B201" s="772" t="s">
        <v>917</v>
      </c>
      <c r="C201" s="772"/>
      <c r="D201" s="628"/>
    </row>
    <row r="202" spans="1:4" ht="12.6">
      <c r="A202" s="502"/>
      <c r="B202" s="497" t="s">
        <v>916</v>
      </c>
      <c r="C202" s="624" t="s">
        <v>1001</v>
      </c>
      <c r="D202" s="628"/>
    </row>
    <row r="203" spans="1:4" ht="12.6">
      <c r="A203" s="503"/>
      <c r="B203" s="759" t="s">
        <v>676</v>
      </c>
      <c r="C203" s="759"/>
      <c r="D203" s="629"/>
    </row>
    <row r="204" spans="1:4" ht="12.6">
      <c r="A204" s="502"/>
      <c r="B204" s="772" t="s">
        <v>915</v>
      </c>
      <c r="C204" s="772"/>
      <c r="D204" s="630"/>
    </row>
    <row r="205" spans="1:4" ht="12.6">
      <c r="B205" s="759" t="s">
        <v>713</v>
      </c>
      <c r="C205" s="759"/>
      <c r="D205" s="631"/>
    </row>
    <row r="206" spans="1:4" ht="24">
      <c r="A206" s="499">
        <v>1</v>
      </c>
      <c r="B206" s="497" t="s">
        <v>689</v>
      </c>
      <c r="C206" s="497" t="s">
        <v>701</v>
      </c>
      <c r="D206" s="630"/>
    </row>
    <row r="207" spans="1:4" ht="18" customHeight="1">
      <c r="A207" s="499">
        <v>2</v>
      </c>
      <c r="B207" s="497" t="s">
        <v>690</v>
      </c>
      <c r="C207" s="497" t="s">
        <v>702</v>
      </c>
      <c r="D207" s="631"/>
    </row>
    <row r="208" spans="1:4" ht="24">
      <c r="A208" s="499">
        <v>3</v>
      </c>
      <c r="B208" s="497" t="s">
        <v>691</v>
      </c>
      <c r="C208" s="497" t="s">
        <v>703</v>
      </c>
      <c r="D208" s="632"/>
    </row>
    <row r="209" spans="1:4" ht="12.6">
      <c r="A209" s="499">
        <v>4</v>
      </c>
      <c r="B209" s="497" t="s">
        <v>692</v>
      </c>
      <c r="C209" s="497" t="s">
        <v>704</v>
      </c>
      <c r="D209" s="632"/>
    </row>
    <row r="210" spans="1:4" ht="24">
      <c r="A210" s="499">
        <v>5</v>
      </c>
      <c r="B210" s="497" t="s">
        <v>693</v>
      </c>
      <c r="C210" s="497" t="s">
        <v>705</v>
      </c>
    </row>
    <row r="211" spans="1:4" ht="24.45" customHeight="1">
      <c r="A211" s="499">
        <v>6</v>
      </c>
      <c r="B211" s="497" t="s">
        <v>694</v>
      </c>
      <c r="C211" s="497" t="s">
        <v>706</v>
      </c>
    </row>
    <row r="212" spans="1:4" ht="24">
      <c r="A212" s="499">
        <v>7</v>
      </c>
      <c r="B212" s="497" t="s">
        <v>695</v>
      </c>
      <c r="C212" s="497" t="s">
        <v>707</v>
      </c>
    </row>
    <row r="213" spans="1:4">
      <c r="A213" s="499">
        <v>7.1</v>
      </c>
      <c r="B213" s="501" t="s">
        <v>696</v>
      </c>
      <c r="C213" s="497" t="s">
        <v>708</v>
      </c>
    </row>
    <row r="214" spans="1:4">
      <c r="A214" s="499">
        <v>7.2</v>
      </c>
      <c r="B214" s="501" t="s">
        <v>697</v>
      </c>
      <c r="C214" s="497" t="s">
        <v>709</v>
      </c>
    </row>
    <row r="215" spans="1:4">
      <c r="A215" s="499">
        <v>7.3</v>
      </c>
      <c r="B215" s="500" t="s">
        <v>698</v>
      </c>
      <c r="C215" s="497" t="s">
        <v>710</v>
      </c>
    </row>
    <row r="216" spans="1:4" ht="39.450000000000003" customHeight="1">
      <c r="A216" s="499">
        <v>8</v>
      </c>
      <c r="B216" s="497" t="s">
        <v>699</v>
      </c>
      <c r="C216" s="497" t="s">
        <v>711</v>
      </c>
    </row>
    <row r="217" spans="1:4">
      <c r="A217" s="499">
        <v>9</v>
      </c>
      <c r="B217" s="497" t="s">
        <v>700</v>
      </c>
      <c r="C217" s="497" t="s">
        <v>712</v>
      </c>
    </row>
    <row r="218" spans="1:4">
      <c r="A218" s="532">
        <v>10.1</v>
      </c>
      <c r="B218" s="533" t="s">
        <v>720</v>
      </c>
      <c r="C218" s="527" t="s">
        <v>721</v>
      </c>
    </row>
    <row r="219" spans="1:4">
      <c r="A219" s="760"/>
      <c r="B219" s="534" t="s">
        <v>907</v>
      </c>
      <c r="C219" s="497" t="s">
        <v>914</v>
      </c>
    </row>
    <row r="220" spans="1:4">
      <c r="A220" s="760"/>
      <c r="B220" s="498" t="s">
        <v>572</v>
      </c>
      <c r="C220" s="497" t="s">
        <v>913</v>
      </c>
    </row>
    <row r="221" spans="1:4">
      <c r="A221" s="760"/>
      <c r="B221" s="498" t="s">
        <v>906</v>
      </c>
      <c r="C221" s="625" t="s">
        <v>1004</v>
      </c>
    </row>
    <row r="222" spans="1:4">
      <c r="A222" s="760"/>
      <c r="B222" s="498" t="s">
        <v>714</v>
      </c>
      <c r="C222" s="497" t="s">
        <v>912</v>
      </c>
    </row>
    <row r="223" spans="1:4" ht="24">
      <c r="A223" s="760"/>
      <c r="B223" s="498" t="s">
        <v>718</v>
      </c>
      <c r="C223" s="498" t="s">
        <v>911</v>
      </c>
    </row>
    <row r="224" spans="1:4" ht="36">
      <c r="A224" s="760"/>
      <c r="B224" s="498" t="s">
        <v>717</v>
      </c>
      <c r="C224" s="497" t="s">
        <v>910</v>
      </c>
    </row>
    <row r="225" spans="1:3">
      <c r="A225" s="760"/>
      <c r="B225" s="498" t="s">
        <v>949</v>
      </c>
      <c r="C225" s="497" t="s">
        <v>909</v>
      </c>
    </row>
    <row r="226" spans="1:3" ht="24">
      <c r="A226" s="760"/>
      <c r="B226" s="498" t="s">
        <v>950</v>
      </c>
      <c r="C226" s="497" t="s">
        <v>908</v>
      </c>
    </row>
    <row r="227" spans="1:3" ht="12.6">
      <c r="A227" s="633"/>
      <c r="B227" s="528"/>
      <c r="C227" s="529"/>
    </row>
    <row r="228" spans="1:3" ht="12.6">
      <c r="A228" s="633"/>
      <c r="B228" s="529"/>
      <c r="C228" s="529"/>
    </row>
    <row r="229" spans="1:3" ht="12.6">
      <c r="A229" s="633"/>
      <c r="B229" s="529"/>
      <c r="C229" s="529"/>
    </row>
    <row r="230" spans="1:3" ht="12.6">
      <c r="A230" s="633"/>
      <c r="B230" s="530"/>
      <c r="C230" s="529"/>
    </row>
    <row r="231" spans="1:3">
      <c r="A231" s="761"/>
      <c r="B231" s="634"/>
      <c r="C231" s="529"/>
    </row>
    <row r="232" spans="1:3">
      <c r="A232" s="761"/>
      <c r="B232" s="634"/>
      <c r="C232" s="529"/>
    </row>
    <row r="233" spans="1:3">
      <c r="A233" s="761"/>
      <c r="B233" s="634"/>
      <c r="C233" s="529"/>
    </row>
    <row r="234" spans="1:3">
      <c r="A234" s="761"/>
      <c r="B234" s="634"/>
      <c r="C234" s="531"/>
    </row>
    <row r="235" spans="1:3" ht="40.5" customHeight="1">
      <c r="A235" s="761"/>
      <c r="B235" s="634"/>
      <c r="C235" s="529"/>
    </row>
    <row r="236" spans="1:3" ht="24" customHeight="1">
      <c r="A236" s="761"/>
      <c r="B236" s="634"/>
      <c r="C236" s="529"/>
    </row>
    <row r="237" spans="1:3">
      <c r="A237" s="761"/>
      <c r="B237" s="634"/>
      <c r="C237" s="529"/>
    </row>
  </sheetData>
  <mergeCells count="133">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9:C69"/>
    <mergeCell ref="B70:C70"/>
    <mergeCell ref="B71:C71"/>
    <mergeCell ref="B60:C60"/>
    <mergeCell ref="B61:C61"/>
    <mergeCell ref="B62:C62"/>
    <mergeCell ref="B63:C63"/>
    <mergeCell ref="A64:C64"/>
    <mergeCell ref="B65:C65"/>
    <mergeCell ref="A68:C68"/>
    <mergeCell ref="B78:C78"/>
    <mergeCell ref="B80:C80"/>
    <mergeCell ref="B82:C82"/>
    <mergeCell ref="B83:C83"/>
    <mergeCell ref="B72:C72"/>
    <mergeCell ref="B73:C73"/>
    <mergeCell ref="B74:C74"/>
    <mergeCell ref="B76:C76"/>
    <mergeCell ref="B75:C75"/>
    <mergeCell ref="A77:C77"/>
    <mergeCell ref="B79:C79"/>
    <mergeCell ref="A81:C81"/>
    <mergeCell ref="B90:C90"/>
    <mergeCell ref="B91:C91"/>
    <mergeCell ref="B92:C92"/>
    <mergeCell ref="B93:C93"/>
    <mergeCell ref="B94:C94"/>
    <mergeCell ref="B84:C84"/>
    <mergeCell ref="B85:C85"/>
    <mergeCell ref="B86:C86"/>
    <mergeCell ref="B88:C88"/>
    <mergeCell ref="B87:C87"/>
    <mergeCell ref="A89:C89"/>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108</v>
      </c>
      <c r="B1" s="271" t="str">
        <f>Info!C2</f>
        <v>სს ტერაბანკი</v>
      </c>
      <c r="C1" s="12"/>
      <c r="D1" s="1"/>
      <c r="E1" s="1"/>
      <c r="F1" s="1"/>
      <c r="G1" s="1"/>
    </row>
    <row r="2" spans="1:8">
      <c r="A2" s="13" t="s">
        <v>109</v>
      </c>
      <c r="B2" s="295">
        <f>'1. key ratios'!B2</f>
        <v>45657</v>
      </c>
      <c r="C2" s="12"/>
      <c r="D2" s="1"/>
      <c r="E2" s="1"/>
      <c r="F2" s="1"/>
      <c r="G2" s="1"/>
    </row>
    <row r="3" spans="1:8">
      <c r="A3" s="13"/>
      <c r="B3" s="12"/>
      <c r="C3" s="12"/>
      <c r="D3" s="1"/>
      <c r="E3" s="1"/>
      <c r="F3" s="1"/>
      <c r="G3" s="1"/>
    </row>
    <row r="4" spans="1:8">
      <c r="A4" s="657" t="s">
        <v>25</v>
      </c>
      <c r="B4" s="655" t="s">
        <v>166</v>
      </c>
      <c r="C4" s="650" t="s">
        <v>114</v>
      </c>
      <c r="D4" s="650"/>
      <c r="E4" s="650"/>
      <c r="F4" s="650" t="s">
        <v>115</v>
      </c>
      <c r="G4" s="650"/>
      <c r="H4" s="651"/>
    </row>
    <row r="5" spans="1:8" ht="15.6" customHeight="1">
      <c r="A5" s="658"/>
      <c r="B5" s="656"/>
      <c r="C5" s="371" t="s">
        <v>26</v>
      </c>
      <c r="D5" s="371" t="s">
        <v>88</v>
      </c>
      <c r="E5" s="371" t="s">
        <v>66</v>
      </c>
      <c r="F5" s="371" t="s">
        <v>26</v>
      </c>
      <c r="G5" s="371" t="s">
        <v>88</v>
      </c>
      <c r="H5" s="371" t="s">
        <v>66</v>
      </c>
    </row>
    <row r="6" spans="1:8">
      <c r="A6" s="396">
        <v>1</v>
      </c>
      <c r="B6" s="372" t="s">
        <v>775</v>
      </c>
      <c r="C6" s="359">
        <v>129071347.4241996</v>
      </c>
      <c r="D6" s="359">
        <v>60144040.575800456</v>
      </c>
      <c r="E6" s="359">
        <v>189215388.00000006</v>
      </c>
      <c r="F6" s="359">
        <v>115552239.93607621</v>
      </c>
      <c r="G6" s="359">
        <v>49012025.023923472</v>
      </c>
      <c r="H6" s="359">
        <v>164564264.95999968</v>
      </c>
    </row>
    <row r="7" spans="1:8">
      <c r="A7" s="396">
        <v>1.1000000000000001</v>
      </c>
      <c r="B7" s="373" t="s">
        <v>729</v>
      </c>
      <c r="C7" s="359">
        <v>0</v>
      </c>
      <c r="D7" s="359">
        <v>0</v>
      </c>
      <c r="E7" s="359">
        <v>0</v>
      </c>
      <c r="F7" s="359">
        <v>0</v>
      </c>
      <c r="G7" s="359">
        <v>0</v>
      </c>
      <c r="H7" s="359">
        <v>0</v>
      </c>
    </row>
    <row r="8" spans="1:8" ht="20.399999999999999">
      <c r="A8" s="396">
        <v>1.2</v>
      </c>
      <c r="B8" s="373" t="s">
        <v>776</v>
      </c>
      <c r="C8" s="359">
        <v>0</v>
      </c>
      <c r="D8" s="359">
        <v>0</v>
      </c>
      <c r="E8" s="359">
        <v>0</v>
      </c>
      <c r="F8" s="359">
        <v>0</v>
      </c>
      <c r="G8" s="359">
        <v>0</v>
      </c>
      <c r="H8" s="359">
        <v>0</v>
      </c>
    </row>
    <row r="9" spans="1:8" ht="21.6" customHeight="1">
      <c r="A9" s="396">
        <v>1.3</v>
      </c>
      <c r="B9" s="363" t="s">
        <v>777</v>
      </c>
      <c r="C9" s="359">
        <v>0</v>
      </c>
      <c r="D9" s="359">
        <v>0</v>
      </c>
      <c r="E9" s="359">
        <v>0</v>
      </c>
      <c r="F9" s="359">
        <v>0</v>
      </c>
      <c r="G9" s="359">
        <v>0</v>
      </c>
      <c r="H9" s="359">
        <v>0</v>
      </c>
    </row>
    <row r="10" spans="1:8" ht="20.399999999999999">
      <c r="A10" s="396">
        <v>1.4</v>
      </c>
      <c r="B10" s="363" t="s">
        <v>733</v>
      </c>
      <c r="C10" s="359">
        <v>0</v>
      </c>
      <c r="D10" s="359">
        <v>0</v>
      </c>
      <c r="E10" s="359">
        <v>0</v>
      </c>
      <c r="F10" s="359">
        <v>0</v>
      </c>
      <c r="G10" s="359">
        <v>0</v>
      </c>
      <c r="H10" s="359">
        <v>0</v>
      </c>
    </row>
    <row r="11" spans="1:8">
      <c r="A11" s="396">
        <v>1.5</v>
      </c>
      <c r="B11" s="363" t="s">
        <v>736</v>
      </c>
      <c r="C11" s="359">
        <v>129104685.0282446</v>
      </c>
      <c r="D11" s="359">
        <v>60144040.575800456</v>
      </c>
      <c r="E11" s="359">
        <v>189248725.60404506</v>
      </c>
      <c r="F11" s="359">
        <v>117892675.31908923</v>
      </c>
      <c r="G11" s="359">
        <v>49012025.023923472</v>
      </c>
      <c r="H11" s="359">
        <v>166904700.34301269</v>
      </c>
    </row>
    <row r="12" spans="1:8">
      <c r="A12" s="396">
        <v>1.6</v>
      </c>
      <c r="B12" s="364" t="s">
        <v>99</v>
      </c>
      <c r="C12" s="359">
        <v>-33337.604044998297</v>
      </c>
      <c r="D12" s="359">
        <v>0</v>
      </c>
      <c r="E12" s="359">
        <v>-33337.604044998297</v>
      </c>
      <c r="F12" s="359">
        <v>-2340435.3830130245</v>
      </c>
      <c r="G12" s="359">
        <v>0</v>
      </c>
      <c r="H12" s="359">
        <v>-2340435.3830130245</v>
      </c>
    </row>
    <row r="13" spans="1:8">
      <c r="A13" s="396">
        <v>2</v>
      </c>
      <c r="B13" s="374" t="s">
        <v>778</v>
      </c>
      <c r="C13" s="359">
        <v>-79374303.060000047</v>
      </c>
      <c r="D13" s="359">
        <v>-33183799.581234541</v>
      </c>
      <c r="E13" s="359">
        <v>-112558102.64123459</v>
      </c>
      <c r="F13" s="359">
        <v>-70983585.950000018</v>
      </c>
      <c r="G13" s="359">
        <v>-24368625.66000003</v>
      </c>
      <c r="H13" s="359">
        <v>-95352211.610000044</v>
      </c>
    </row>
    <row r="14" spans="1:8">
      <c r="A14" s="396">
        <v>2.1</v>
      </c>
      <c r="B14" s="363" t="s">
        <v>779</v>
      </c>
      <c r="C14" s="359">
        <v>0</v>
      </c>
      <c r="D14" s="359">
        <v>0</v>
      </c>
      <c r="E14" s="359">
        <v>0</v>
      </c>
      <c r="F14" s="359">
        <v>0</v>
      </c>
      <c r="G14" s="359">
        <v>0</v>
      </c>
      <c r="H14" s="359">
        <v>0</v>
      </c>
    </row>
    <row r="15" spans="1:8" ht="24.6" customHeight="1">
      <c r="A15" s="396">
        <v>2.2000000000000002</v>
      </c>
      <c r="B15" s="363" t="s">
        <v>780</v>
      </c>
      <c r="C15" s="359">
        <v>0</v>
      </c>
      <c r="D15" s="359">
        <v>0</v>
      </c>
      <c r="E15" s="359">
        <v>0</v>
      </c>
      <c r="F15" s="359">
        <v>0</v>
      </c>
      <c r="G15" s="359">
        <v>0</v>
      </c>
      <c r="H15" s="359">
        <v>0</v>
      </c>
    </row>
    <row r="16" spans="1:8" ht="20.399999999999999" customHeight="1">
      <c r="A16" s="396">
        <v>2.2999999999999998</v>
      </c>
      <c r="B16" s="363" t="s">
        <v>781</v>
      </c>
      <c r="C16" s="359">
        <v>-78471899.200000048</v>
      </c>
      <c r="D16" s="359">
        <v>-33183799.581234541</v>
      </c>
      <c r="E16" s="359">
        <v>-111655698.78123459</v>
      </c>
      <c r="F16" s="359">
        <v>-70388480.660000011</v>
      </c>
      <c r="G16" s="359">
        <v>-24368625.66000003</v>
      </c>
      <c r="H16" s="359">
        <v>-94757106.320000038</v>
      </c>
    </row>
    <row r="17" spans="1:8">
      <c r="A17" s="396">
        <v>2.4</v>
      </c>
      <c r="B17" s="363" t="s">
        <v>782</v>
      </c>
      <c r="C17" s="359">
        <v>-902403.86</v>
      </c>
      <c r="D17" s="359">
        <v>0</v>
      </c>
      <c r="E17" s="359">
        <v>-902403.86</v>
      </c>
      <c r="F17" s="359">
        <v>-595105.29</v>
      </c>
      <c r="G17" s="359">
        <v>0</v>
      </c>
      <c r="H17" s="359">
        <v>-595105.29</v>
      </c>
    </row>
    <row r="18" spans="1:8">
      <c r="A18" s="396">
        <v>3</v>
      </c>
      <c r="B18" s="374" t="s">
        <v>783</v>
      </c>
      <c r="C18" s="359">
        <v>0</v>
      </c>
      <c r="D18" s="359">
        <v>0</v>
      </c>
      <c r="E18" s="359">
        <v>0</v>
      </c>
      <c r="F18" s="359">
        <v>0</v>
      </c>
      <c r="G18" s="359">
        <v>0</v>
      </c>
      <c r="H18" s="359">
        <v>0</v>
      </c>
    </row>
    <row r="19" spans="1:8">
      <c r="A19" s="396">
        <v>4</v>
      </c>
      <c r="B19" s="374" t="s">
        <v>784</v>
      </c>
      <c r="C19" s="359">
        <v>7555092.0300000003</v>
      </c>
      <c r="D19" s="359">
        <v>2695985.9699999997</v>
      </c>
      <c r="E19" s="359">
        <v>10251078</v>
      </c>
      <c r="F19" s="359">
        <v>7011974.4700000007</v>
      </c>
      <c r="G19" s="359">
        <v>2551588.5299999993</v>
      </c>
      <c r="H19" s="359">
        <v>9563563</v>
      </c>
    </row>
    <row r="20" spans="1:8">
      <c r="A20" s="396">
        <v>5</v>
      </c>
      <c r="B20" s="374" t="s">
        <v>785</v>
      </c>
      <c r="C20" s="359">
        <v>-2857071.1700000004</v>
      </c>
      <c r="D20" s="359">
        <v>-2255956.8299999996</v>
      </c>
      <c r="E20" s="359">
        <v>-5113028</v>
      </c>
      <c r="F20" s="359">
        <v>-2451684.4499999993</v>
      </c>
      <c r="G20" s="359">
        <v>-2016454.5500000007</v>
      </c>
      <c r="H20" s="359">
        <v>-4468139</v>
      </c>
    </row>
    <row r="21" spans="1:8" ht="38.4" customHeight="1">
      <c r="A21" s="396">
        <v>6</v>
      </c>
      <c r="B21" s="374" t="s">
        <v>786</v>
      </c>
      <c r="C21" s="359">
        <v>44996.29</v>
      </c>
      <c r="D21" s="359">
        <v>0</v>
      </c>
      <c r="E21" s="359">
        <v>44996.29</v>
      </c>
      <c r="F21" s="359">
        <v>0</v>
      </c>
      <c r="G21" s="359">
        <v>0</v>
      </c>
      <c r="H21" s="359">
        <v>0</v>
      </c>
    </row>
    <row r="22" spans="1:8" ht="27.6" customHeight="1">
      <c r="A22" s="396">
        <v>7</v>
      </c>
      <c r="B22" s="374" t="s">
        <v>787</v>
      </c>
      <c r="C22" s="359">
        <v>0</v>
      </c>
      <c r="D22" s="359">
        <v>0</v>
      </c>
      <c r="E22" s="359">
        <v>0</v>
      </c>
      <c r="F22" s="359">
        <v>0</v>
      </c>
      <c r="G22" s="359">
        <v>0</v>
      </c>
      <c r="H22" s="359">
        <v>0</v>
      </c>
    </row>
    <row r="23" spans="1:8" ht="36.9" customHeight="1">
      <c r="A23" s="396">
        <v>8</v>
      </c>
      <c r="B23" s="375" t="s">
        <v>788</v>
      </c>
      <c r="C23" s="359">
        <v>0</v>
      </c>
      <c r="D23" s="359">
        <v>0</v>
      </c>
      <c r="E23" s="359">
        <v>0</v>
      </c>
      <c r="F23" s="359">
        <v>0</v>
      </c>
      <c r="G23" s="359">
        <v>0</v>
      </c>
      <c r="H23" s="359">
        <v>0</v>
      </c>
    </row>
    <row r="24" spans="1:8" ht="34.5" customHeight="1">
      <c r="A24" s="396">
        <v>9</v>
      </c>
      <c r="B24" s="375" t="s">
        <v>789</v>
      </c>
      <c r="C24" s="359">
        <v>0</v>
      </c>
      <c r="D24" s="359">
        <v>0</v>
      </c>
      <c r="E24" s="359">
        <v>0</v>
      </c>
      <c r="F24" s="359">
        <v>0</v>
      </c>
      <c r="G24" s="359">
        <v>0</v>
      </c>
      <c r="H24" s="359">
        <v>0</v>
      </c>
    </row>
    <row r="25" spans="1:8">
      <c r="A25" s="396">
        <v>10</v>
      </c>
      <c r="B25" s="374" t="s">
        <v>790</v>
      </c>
      <c r="C25" s="359">
        <v>7514640</v>
      </c>
      <c r="D25" s="359">
        <v>0</v>
      </c>
      <c r="E25" s="359">
        <v>7514640</v>
      </c>
      <c r="F25" s="359">
        <v>5318627</v>
      </c>
      <c r="G25" s="359">
        <v>0</v>
      </c>
      <c r="H25" s="359">
        <v>5318627</v>
      </c>
    </row>
    <row r="26" spans="1:8" ht="27" customHeight="1">
      <c r="A26" s="396">
        <v>11</v>
      </c>
      <c r="B26" s="376" t="s">
        <v>791</v>
      </c>
      <c r="C26" s="557">
        <v>425798.08819039341</v>
      </c>
      <c r="D26" s="359">
        <v>0</v>
      </c>
      <c r="E26" s="359">
        <v>425798.08819039341</v>
      </c>
      <c r="F26" s="359">
        <v>3966185.4231957961</v>
      </c>
      <c r="G26" s="359">
        <v>0</v>
      </c>
      <c r="H26" s="359">
        <v>3966185.4231957961</v>
      </c>
    </row>
    <row r="27" spans="1:8">
      <c r="A27" s="396">
        <v>12</v>
      </c>
      <c r="B27" s="374" t="s">
        <v>792</v>
      </c>
      <c r="C27" s="359">
        <v>479709.9599999999</v>
      </c>
      <c r="D27" s="359">
        <v>640600.67000000004</v>
      </c>
      <c r="E27" s="359">
        <v>1120310.6299999999</v>
      </c>
      <c r="F27" s="359">
        <v>48543.38</v>
      </c>
      <c r="G27" s="359">
        <v>0</v>
      </c>
      <c r="H27" s="359">
        <v>48543.38</v>
      </c>
    </row>
    <row r="28" spans="1:8">
      <c r="A28" s="396">
        <v>13</v>
      </c>
      <c r="B28" s="377" t="s">
        <v>793</v>
      </c>
      <c r="C28" s="359">
        <v>-9885545.7431603</v>
      </c>
      <c r="D28" s="359">
        <v>-87114.18</v>
      </c>
      <c r="E28" s="359">
        <v>-9972659.9231602997</v>
      </c>
      <c r="F28" s="359">
        <v>-7532711.7841794528</v>
      </c>
      <c r="G28" s="359">
        <v>0</v>
      </c>
      <c r="H28" s="359">
        <v>-7532711.7841794528</v>
      </c>
    </row>
    <row r="29" spans="1:8">
      <c r="A29" s="396">
        <v>14</v>
      </c>
      <c r="B29" s="378" t="s">
        <v>794</v>
      </c>
      <c r="C29" s="359">
        <v>-33410325.647551022</v>
      </c>
      <c r="D29" s="359">
        <v>-164811.99</v>
      </c>
      <c r="E29" s="359">
        <v>-33575137.637551025</v>
      </c>
      <c r="F29" s="359">
        <v>-32394261.132448979</v>
      </c>
      <c r="G29" s="359">
        <v>-214530.07</v>
      </c>
      <c r="H29" s="359">
        <v>-32608791.202448979</v>
      </c>
    </row>
    <row r="30" spans="1:8">
      <c r="A30" s="396">
        <v>14.1</v>
      </c>
      <c r="B30" s="354" t="s">
        <v>795</v>
      </c>
      <c r="C30" s="359">
        <v>-29800439.15755102</v>
      </c>
      <c r="D30" s="359">
        <v>0</v>
      </c>
      <c r="E30" s="359">
        <v>-29800439.15755102</v>
      </c>
      <c r="F30" s="359">
        <v>-28400332.00244898</v>
      </c>
      <c r="G30" s="359">
        <v>0</v>
      </c>
      <c r="H30" s="359">
        <v>-28400332.00244898</v>
      </c>
    </row>
    <row r="31" spans="1:8">
      <c r="A31" s="396">
        <v>14.2</v>
      </c>
      <c r="B31" s="354" t="s">
        <v>796</v>
      </c>
      <c r="C31" s="359">
        <v>-3609886.49</v>
      </c>
      <c r="D31" s="359">
        <v>-164811.99</v>
      </c>
      <c r="E31" s="359">
        <v>-3774698.4800000004</v>
      </c>
      <c r="F31" s="359">
        <v>-3993929.13</v>
      </c>
      <c r="G31" s="359">
        <v>-214530.07</v>
      </c>
      <c r="H31" s="359">
        <v>-4208459.2</v>
      </c>
    </row>
    <row r="32" spans="1:8">
      <c r="A32" s="396">
        <v>15</v>
      </c>
      <c r="B32" s="379" t="s">
        <v>797</v>
      </c>
      <c r="C32" s="359">
        <v>-6334162</v>
      </c>
      <c r="D32" s="359">
        <v>0</v>
      </c>
      <c r="E32" s="359">
        <v>-6334162</v>
      </c>
      <c r="F32" s="359">
        <v>-5273046</v>
      </c>
      <c r="G32" s="359">
        <v>0</v>
      </c>
      <c r="H32" s="359">
        <v>-5273046</v>
      </c>
    </row>
    <row r="33" spans="1:8" ht="22.5" customHeight="1">
      <c r="A33" s="396">
        <v>16</v>
      </c>
      <c r="B33" s="350" t="s">
        <v>798</v>
      </c>
      <c r="C33" s="359">
        <v>0</v>
      </c>
      <c r="D33" s="359">
        <v>0</v>
      </c>
      <c r="E33" s="359">
        <v>0</v>
      </c>
      <c r="F33" s="359">
        <v>0</v>
      </c>
      <c r="G33" s="359">
        <v>0</v>
      </c>
      <c r="H33" s="359">
        <v>0</v>
      </c>
    </row>
    <row r="34" spans="1:8">
      <c r="A34" s="396">
        <v>17</v>
      </c>
      <c r="B34" s="374" t="s">
        <v>799</v>
      </c>
      <c r="C34" s="359">
        <v>379734.28088092851</v>
      </c>
      <c r="D34" s="359">
        <v>0</v>
      </c>
      <c r="E34" s="359">
        <v>379734.28088092851</v>
      </c>
      <c r="F34" s="359">
        <v>-723761.81656736438</v>
      </c>
      <c r="G34" s="359">
        <v>0</v>
      </c>
      <c r="H34" s="359">
        <v>-723761.81656736438</v>
      </c>
    </row>
    <row r="35" spans="1:8">
      <c r="A35" s="396">
        <v>17.100000000000001</v>
      </c>
      <c r="B35" s="380" t="s">
        <v>800</v>
      </c>
      <c r="C35" s="564">
        <v>375520.42754807428</v>
      </c>
      <c r="D35" s="359">
        <v>0</v>
      </c>
      <c r="E35" s="359">
        <v>375520.42754807428</v>
      </c>
      <c r="F35" s="359">
        <v>0</v>
      </c>
      <c r="G35" s="359">
        <v>0</v>
      </c>
      <c r="H35" s="359">
        <v>0</v>
      </c>
    </row>
    <row r="36" spans="1:8">
      <c r="A36" s="396">
        <v>17.2</v>
      </c>
      <c r="B36" s="354" t="s">
        <v>801</v>
      </c>
      <c r="C36" s="359">
        <v>4213.8533328542544</v>
      </c>
      <c r="D36" s="359">
        <v>0</v>
      </c>
      <c r="E36" s="359">
        <v>4213.8533328542544</v>
      </c>
      <c r="F36" s="359">
        <v>-723761.81656736438</v>
      </c>
      <c r="G36" s="359">
        <v>0</v>
      </c>
      <c r="H36" s="359">
        <v>-723761.81656736438</v>
      </c>
    </row>
    <row r="37" spans="1:8" ht="41.4" customHeight="1">
      <c r="A37" s="396">
        <v>18</v>
      </c>
      <c r="B37" s="381" t="s">
        <v>802</v>
      </c>
      <c r="C37" s="359">
        <v>-6487259.5006114943</v>
      </c>
      <c r="D37" s="359">
        <v>998855.11531961022</v>
      </c>
      <c r="E37" s="359">
        <v>-5488404.3852918837</v>
      </c>
      <c r="F37" s="359">
        <v>-4855013.0183065962</v>
      </c>
      <c r="G37" s="359">
        <v>2233731.0469248504</v>
      </c>
      <c r="H37" s="359">
        <v>-2621281.9713817458</v>
      </c>
    </row>
    <row r="38" spans="1:8" ht="20.399999999999999">
      <c r="A38" s="396">
        <v>18.100000000000001</v>
      </c>
      <c r="B38" s="363" t="s">
        <v>803</v>
      </c>
      <c r="C38" s="359">
        <v>0</v>
      </c>
      <c r="D38" s="359">
        <v>0</v>
      </c>
      <c r="E38" s="359">
        <v>0</v>
      </c>
      <c r="F38" s="359">
        <v>0</v>
      </c>
      <c r="G38" s="359">
        <v>0</v>
      </c>
      <c r="H38" s="359">
        <v>0</v>
      </c>
    </row>
    <row r="39" spans="1:8">
      <c r="A39" s="396">
        <v>18.2</v>
      </c>
      <c r="B39" s="363" t="s">
        <v>804</v>
      </c>
      <c r="C39" s="359">
        <v>-6487259.5006114943</v>
      </c>
      <c r="D39" s="359">
        <v>998855.11531961022</v>
      </c>
      <c r="E39" s="359">
        <v>-5488404.3852918837</v>
      </c>
      <c r="F39" s="359">
        <v>-4855013.0183065962</v>
      </c>
      <c r="G39" s="359">
        <v>2233731.0469248504</v>
      </c>
      <c r="H39" s="359">
        <v>-2621281.9713817458</v>
      </c>
    </row>
    <row r="40" spans="1:8" ht="24.6" customHeight="1">
      <c r="A40" s="396">
        <v>19</v>
      </c>
      <c r="B40" s="381" t="s">
        <v>805</v>
      </c>
      <c r="C40" s="359">
        <v>0</v>
      </c>
      <c r="D40" s="359">
        <v>0</v>
      </c>
      <c r="E40" s="359">
        <v>0</v>
      </c>
      <c r="F40" s="359">
        <v>0</v>
      </c>
      <c r="G40" s="359">
        <v>0</v>
      </c>
      <c r="H40" s="359">
        <v>0</v>
      </c>
    </row>
    <row r="41" spans="1:8" ht="24.9" customHeight="1">
      <c r="A41" s="396">
        <v>20</v>
      </c>
      <c r="B41" s="381" t="s">
        <v>806</v>
      </c>
      <c r="C41" s="557">
        <v>0</v>
      </c>
      <c r="D41" s="359">
        <v>0</v>
      </c>
      <c r="E41" s="359">
        <v>0</v>
      </c>
      <c r="F41" s="359">
        <v>0</v>
      </c>
      <c r="G41" s="359">
        <v>0</v>
      </c>
      <c r="H41" s="359">
        <v>0</v>
      </c>
    </row>
    <row r="42" spans="1:8" ht="33" customHeight="1">
      <c r="A42" s="396">
        <v>21</v>
      </c>
      <c r="B42" s="382" t="s">
        <v>807</v>
      </c>
      <c r="C42" s="359">
        <v>0</v>
      </c>
      <c r="D42" s="359">
        <v>0</v>
      </c>
      <c r="E42" s="359">
        <v>0</v>
      </c>
      <c r="F42" s="359">
        <v>0</v>
      </c>
      <c r="G42" s="359">
        <v>0</v>
      </c>
      <c r="H42" s="359">
        <v>0</v>
      </c>
    </row>
    <row r="43" spans="1:8">
      <c r="A43" s="396">
        <v>22</v>
      </c>
      <c r="B43" s="383" t="s">
        <v>808</v>
      </c>
      <c r="C43" s="359">
        <v>7122650.9519480513</v>
      </c>
      <c r="D43" s="359">
        <v>28787799.749885529</v>
      </c>
      <c r="E43" s="359">
        <v>35910450.701833583</v>
      </c>
      <c r="F43" s="359">
        <v>7683506.0577695873</v>
      </c>
      <c r="G43" s="359">
        <v>27197734.32084829</v>
      </c>
      <c r="H43" s="359">
        <v>34881240.378617875</v>
      </c>
    </row>
    <row r="44" spans="1:8">
      <c r="A44" s="396">
        <v>23</v>
      </c>
      <c r="B44" s="383" t="s">
        <v>809</v>
      </c>
      <c r="C44" s="359">
        <v>-5276396</v>
      </c>
      <c r="D44" s="359">
        <v>0</v>
      </c>
      <c r="E44" s="359">
        <v>-5276396</v>
      </c>
      <c r="F44" s="359">
        <v>-5049719</v>
      </c>
      <c r="G44" s="359">
        <v>0</v>
      </c>
      <c r="H44" s="359">
        <v>-5049719</v>
      </c>
    </row>
    <row r="45" spans="1:8">
      <c r="A45" s="396">
        <v>24</v>
      </c>
      <c r="B45" s="383" t="s">
        <v>810</v>
      </c>
      <c r="C45" s="359">
        <v>1846254.9519480513</v>
      </c>
      <c r="D45" s="359">
        <v>28787799.749885529</v>
      </c>
      <c r="E45" s="359">
        <v>30634054.70183358</v>
      </c>
      <c r="F45" s="359">
        <v>2633787.0577695873</v>
      </c>
      <c r="G45" s="359">
        <v>27197734.32084829</v>
      </c>
      <c r="H45" s="359">
        <v>29831521.378617875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94"/>
    <col min="2" max="2" width="87.5546875" bestFit="1" customWidth="1"/>
    <col min="3" max="8" width="12.6640625" customWidth="1"/>
  </cols>
  <sheetData>
    <row r="1" spans="1:8">
      <c r="A1" s="13" t="s">
        <v>108</v>
      </c>
      <c r="B1" s="271" t="str">
        <f>Info!C2</f>
        <v>სს ტერაბანკი</v>
      </c>
      <c r="C1" s="12"/>
      <c r="D1" s="1"/>
      <c r="E1" s="1"/>
      <c r="F1" s="1"/>
      <c r="G1" s="1"/>
    </row>
    <row r="2" spans="1:8">
      <c r="A2" s="13" t="s">
        <v>109</v>
      </c>
      <c r="B2" s="295">
        <f>'1. key ratios'!B2</f>
        <v>45657</v>
      </c>
      <c r="C2" s="12"/>
      <c r="D2" s="1"/>
      <c r="E2" s="1"/>
      <c r="F2" s="1"/>
      <c r="G2" s="1"/>
    </row>
    <row r="3" spans="1:8">
      <c r="A3" s="13"/>
      <c r="B3" s="12"/>
      <c r="C3" s="12"/>
      <c r="D3" s="1"/>
      <c r="E3" s="1"/>
      <c r="F3" s="1"/>
      <c r="G3" s="1"/>
    </row>
    <row r="4" spans="1:8">
      <c r="A4" s="647" t="s">
        <v>25</v>
      </c>
      <c r="B4" s="659" t="s">
        <v>151</v>
      </c>
      <c r="C4" s="660" t="s">
        <v>114</v>
      </c>
      <c r="D4" s="660"/>
      <c r="E4" s="660"/>
      <c r="F4" s="660" t="s">
        <v>115</v>
      </c>
      <c r="G4" s="660"/>
      <c r="H4" s="661"/>
    </row>
    <row r="5" spans="1:8">
      <c r="A5" s="647"/>
      <c r="B5" s="659"/>
      <c r="C5" s="371" t="s">
        <v>26</v>
      </c>
      <c r="D5" s="371" t="s">
        <v>88</v>
      </c>
      <c r="E5" s="371" t="s">
        <v>66</v>
      </c>
      <c r="F5" s="371" t="s">
        <v>26</v>
      </c>
      <c r="G5" s="371" t="s">
        <v>88</v>
      </c>
      <c r="H5" s="384" t="s">
        <v>66</v>
      </c>
    </row>
    <row r="6" spans="1:8">
      <c r="A6" s="385">
        <v>1</v>
      </c>
      <c r="B6" s="387" t="s">
        <v>811</v>
      </c>
      <c r="C6" s="386">
        <v>0</v>
      </c>
      <c r="D6" s="386">
        <v>0</v>
      </c>
      <c r="E6" s="386">
        <v>0</v>
      </c>
      <c r="F6" s="386">
        <v>0</v>
      </c>
      <c r="G6" s="386">
        <v>0</v>
      </c>
      <c r="H6" s="386">
        <v>0</v>
      </c>
    </row>
    <row r="7" spans="1:8">
      <c r="A7" s="385">
        <v>2</v>
      </c>
      <c r="B7" s="387" t="s">
        <v>177</v>
      </c>
      <c r="C7" s="386">
        <v>0</v>
      </c>
      <c r="D7" s="386">
        <v>0</v>
      </c>
      <c r="E7" s="386">
        <v>0</v>
      </c>
      <c r="F7" s="386">
        <v>0</v>
      </c>
      <c r="G7" s="386">
        <v>0</v>
      </c>
      <c r="H7" s="386">
        <v>0</v>
      </c>
    </row>
    <row r="8" spans="1:8">
      <c r="A8" s="385">
        <v>3</v>
      </c>
      <c r="B8" s="387" t="s">
        <v>179</v>
      </c>
      <c r="C8" s="386">
        <v>277053334.30999982</v>
      </c>
      <c r="D8" s="386">
        <v>436944323.45000011</v>
      </c>
      <c r="E8" s="386">
        <v>713997657.75999999</v>
      </c>
      <c r="F8" s="386">
        <v>242925968.85000026</v>
      </c>
      <c r="G8" s="386">
        <v>413845232.37000012</v>
      </c>
      <c r="H8" s="386">
        <v>656771201.22000039</v>
      </c>
    </row>
    <row r="9" spans="1:8">
      <c r="A9" s="385">
        <v>3.1</v>
      </c>
      <c r="B9" s="388" t="s">
        <v>812</v>
      </c>
      <c r="C9" s="386">
        <v>173090097.66999978</v>
      </c>
      <c r="D9" s="386">
        <v>436944323.45000011</v>
      </c>
      <c r="E9" s="386">
        <v>610034421.11999989</v>
      </c>
      <c r="F9" s="386">
        <v>176416347.32000029</v>
      </c>
      <c r="G9" s="386">
        <v>413845232.37000012</v>
      </c>
      <c r="H9" s="386">
        <v>590261579.69000041</v>
      </c>
    </row>
    <row r="10" spans="1:8">
      <c r="A10" s="385">
        <v>3.2</v>
      </c>
      <c r="B10" s="388" t="s">
        <v>813</v>
      </c>
      <c r="C10" s="386">
        <v>103963236.64000005</v>
      </c>
      <c r="D10" s="386">
        <v>0</v>
      </c>
      <c r="E10" s="386">
        <v>103963236.64000005</v>
      </c>
      <c r="F10" s="386">
        <v>66509621.529999979</v>
      </c>
      <c r="G10" s="386">
        <v>0</v>
      </c>
      <c r="H10" s="386">
        <v>66509621.529999979</v>
      </c>
    </row>
    <row r="11" spans="1:8" ht="27.6">
      <c r="A11" s="385">
        <v>4</v>
      </c>
      <c r="B11" s="387" t="s">
        <v>178</v>
      </c>
      <c r="C11" s="386">
        <v>0</v>
      </c>
      <c r="D11" s="386">
        <v>0</v>
      </c>
      <c r="E11" s="386">
        <v>0</v>
      </c>
      <c r="F11" s="386">
        <v>0</v>
      </c>
      <c r="G11" s="386">
        <v>0</v>
      </c>
      <c r="H11" s="386">
        <v>0</v>
      </c>
    </row>
    <row r="12" spans="1:8">
      <c r="A12" s="385">
        <v>4.0999999999999996</v>
      </c>
      <c r="B12" s="388" t="s">
        <v>814</v>
      </c>
      <c r="C12" s="386">
        <v>0</v>
      </c>
      <c r="D12" s="386">
        <v>0</v>
      </c>
      <c r="E12" s="386">
        <v>0</v>
      </c>
      <c r="F12" s="386">
        <v>0</v>
      </c>
      <c r="G12" s="386">
        <v>0</v>
      </c>
      <c r="H12" s="386">
        <v>0</v>
      </c>
    </row>
    <row r="13" spans="1:8">
      <c r="A13" s="385">
        <v>4.2</v>
      </c>
      <c r="B13" s="388" t="s">
        <v>815</v>
      </c>
      <c r="C13" s="386">
        <v>0</v>
      </c>
      <c r="D13" s="386">
        <v>0</v>
      </c>
      <c r="E13" s="386">
        <v>0</v>
      </c>
      <c r="F13" s="386">
        <v>0</v>
      </c>
      <c r="G13" s="386">
        <v>0</v>
      </c>
      <c r="H13" s="386">
        <v>0</v>
      </c>
    </row>
    <row r="14" spans="1:8">
      <c r="A14" s="385">
        <v>5</v>
      </c>
      <c r="B14" s="389" t="s">
        <v>816</v>
      </c>
      <c r="C14" s="386">
        <v>1528423490.8395553</v>
      </c>
      <c r="D14" s="386">
        <v>1359190743.3387995</v>
      </c>
      <c r="E14" s="386">
        <v>2887614234.1783547</v>
      </c>
      <c r="F14" s="386">
        <v>1207943972.0193877</v>
      </c>
      <c r="G14" s="386">
        <v>3618332504.115839</v>
      </c>
      <c r="H14" s="386">
        <v>4826276476.1352272</v>
      </c>
    </row>
    <row r="15" spans="1:8">
      <c r="A15" s="385">
        <v>5.0999999999999996</v>
      </c>
      <c r="B15" s="390" t="s">
        <v>817</v>
      </c>
      <c r="C15" s="386">
        <v>14387085.479999997</v>
      </c>
      <c r="D15" s="386">
        <v>38510447.359999985</v>
      </c>
      <c r="E15" s="386">
        <v>52897532.839999981</v>
      </c>
      <c r="F15" s="386">
        <v>11771217.370000003</v>
      </c>
      <c r="G15" s="386">
        <v>33163857.059999995</v>
      </c>
      <c r="H15" s="386">
        <v>44935074.43</v>
      </c>
    </row>
    <row r="16" spans="1:8">
      <c r="A16" s="385">
        <v>5.2</v>
      </c>
      <c r="B16" s="390" t="s">
        <v>818</v>
      </c>
      <c r="C16" s="386">
        <v>106595051.06</v>
      </c>
      <c r="D16" s="386">
        <v>3181370.44</v>
      </c>
      <c r="E16" s="386">
        <v>109776421.5</v>
      </c>
      <c r="F16" s="386">
        <v>61962433.759999998</v>
      </c>
      <c r="G16" s="386">
        <v>2814504</v>
      </c>
      <c r="H16" s="386">
        <v>64776937.759999998</v>
      </c>
    </row>
    <row r="17" spans="1:8">
      <c r="A17" s="385">
        <v>5.3</v>
      </c>
      <c r="B17" s="390" t="s">
        <v>819</v>
      </c>
      <c r="C17" s="386">
        <v>1116477796.7699986</v>
      </c>
      <c r="D17" s="386">
        <v>1243852690.29</v>
      </c>
      <c r="E17" s="386">
        <v>2360330487.0599985</v>
      </c>
      <c r="F17" s="386">
        <v>933891338.3100003</v>
      </c>
      <c r="G17" s="386">
        <v>3528492410.9499989</v>
      </c>
      <c r="H17" s="386">
        <v>4462383749.2599993</v>
      </c>
    </row>
    <row r="18" spans="1:8">
      <c r="A18" s="385" t="s">
        <v>180</v>
      </c>
      <c r="B18" s="391" t="s">
        <v>820</v>
      </c>
      <c r="C18" s="386">
        <v>644404562.71999848</v>
      </c>
      <c r="D18" s="386">
        <v>453670097.13000005</v>
      </c>
      <c r="E18" s="386">
        <v>1098074659.8499985</v>
      </c>
      <c r="F18" s="386">
        <v>521887212.35000032</v>
      </c>
      <c r="G18" s="386">
        <v>425154959.66000038</v>
      </c>
      <c r="H18" s="386">
        <v>947042172.01000071</v>
      </c>
    </row>
    <row r="19" spans="1:8">
      <c r="A19" s="385" t="s">
        <v>181</v>
      </c>
      <c r="B19" s="392" t="s">
        <v>821</v>
      </c>
      <c r="C19" s="386">
        <v>207390504.85999995</v>
      </c>
      <c r="D19" s="386">
        <v>445516278.12</v>
      </c>
      <c r="E19" s="386">
        <v>652906782.98000002</v>
      </c>
      <c r="F19" s="386">
        <v>188601262.32999989</v>
      </c>
      <c r="G19" s="386">
        <v>386884810.96000016</v>
      </c>
      <c r="H19" s="386">
        <v>575486073.29000008</v>
      </c>
    </row>
    <row r="20" spans="1:8">
      <c r="A20" s="385" t="s">
        <v>182</v>
      </c>
      <c r="B20" s="392" t="s">
        <v>822</v>
      </c>
      <c r="C20" s="386">
        <v>24930095.899999995</v>
      </c>
      <c r="D20" s="386">
        <v>72469420.339999974</v>
      </c>
      <c r="E20" s="386">
        <v>97399516.239999965</v>
      </c>
      <c r="F20" s="386">
        <v>27008637.519999996</v>
      </c>
      <c r="G20" s="386">
        <v>73767593.779999971</v>
      </c>
      <c r="H20" s="386">
        <v>100776231.29999997</v>
      </c>
    </row>
    <row r="21" spans="1:8">
      <c r="A21" s="385" t="s">
        <v>183</v>
      </c>
      <c r="B21" s="392" t="s">
        <v>823</v>
      </c>
      <c r="C21" s="386">
        <v>191787489.86000007</v>
      </c>
      <c r="D21" s="386">
        <v>174470205.78</v>
      </c>
      <c r="E21" s="386">
        <v>366257695.6400001</v>
      </c>
      <c r="F21" s="386">
        <v>154704047.52000016</v>
      </c>
      <c r="G21" s="386">
        <v>2523347120.4999981</v>
      </c>
      <c r="H21" s="386">
        <v>2678051168.0199981</v>
      </c>
    </row>
    <row r="22" spans="1:8">
      <c r="A22" s="385" t="s">
        <v>184</v>
      </c>
      <c r="B22" s="392" t="s">
        <v>541</v>
      </c>
      <c r="C22" s="386">
        <v>47965143.42999997</v>
      </c>
      <c r="D22" s="386">
        <v>97726688.920000046</v>
      </c>
      <c r="E22" s="386">
        <v>145691832.35000002</v>
      </c>
      <c r="F22" s="386">
        <v>41690178.590000026</v>
      </c>
      <c r="G22" s="386">
        <v>119337926.05000001</v>
      </c>
      <c r="H22" s="386">
        <v>161028104.64000005</v>
      </c>
    </row>
    <row r="23" spans="1:8">
      <c r="A23" s="385">
        <v>5.4</v>
      </c>
      <c r="B23" s="390" t="s">
        <v>824</v>
      </c>
      <c r="C23" s="386">
        <v>154892960.67565909</v>
      </c>
      <c r="D23" s="386">
        <v>29324591.673146863</v>
      </c>
      <c r="E23" s="386">
        <v>184217552.34880596</v>
      </c>
      <c r="F23" s="386">
        <v>122263560.877041</v>
      </c>
      <c r="G23" s="386">
        <v>24946401.966838941</v>
      </c>
      <c r="H23" s="386">
        <v>147209962.84387994</v>
      </c>
    </row>
    <row r="24" spans="1:8">
      <c r="A24" s="385">
        <v>5.5</v>
      </c>
      <c r="B24" s="390" t="s">
        <v>825</v>
      </c>
      <c r="C24" s="386">
        <v>0</v>
      </c>
      <c r="D24" s="386">
        <v>0</v>
      </c>
      <c r="E24" s="386">
        <v>0</v>
      </c>
      <c r="F24" s="386">
        <v>0</v>
      </c>
      <c r="G24" s="386">
        <v>0</v>
      </c>
      <c r="H24" s="386">
        <v>0</v>
      </c>
    </row>
    <row r="25" spans="1:8">
      <c r="A25" s="385">
        <v>5.6</v>
      </c>
      <c r="B25" s="390" t="s">
        <v>826</v>
      </c>
      <c r="C25" s="386">
        <v>0</v>
      </c>
      <c r="D25" s="386">
        <v>0</v>
      </c>
      <c r="E25" s="386">
        <v>0</v>
      </c>
      <c r="F25" s="386">
        <v>0</v>
      </c>
      <c r="G25" s="386">
        <v>0</v>
      </c>
      <c r="H25" s="386">
        <v>0</v>
      </c>
    </row>
    <row r="26" spans="1:8">
      <c r="A26" s="385">
        <v>5.7</v>
      </c>
      <c r="B26" s="390" t="s">
        <v>541</v>
      </c>
      <c r="C26" s="386">
        <v>136070596.85389751</v>
      </c>
      <c r="D26" s="386">
        <v>44321643.57565254</v>
      </c>
      <c r="E26" s="386">
        <v>180392240.42955005</v>
      </c>
      <c r="F26" s="386">
        <v>78055421.70234637</v>
      </c>
      <c r="G26" s="386">
        <v>28915330.13900128</v>
      </c>
      <c r="H26" s="386">
        <v>106970751.84134765</v>
      </c>
    </row>
    <row r="27" spans="1:8">
      <c r="A27" s="385">
        <v>6</v>
      </c>
      <c r="B27" s="389" t="s">
        <v>827</v>
      </c>
      <c r="C27" s="386">
        <v>28329949.859999962</v>
      </c>
      <c r="D27" s="386">
        <v>31266672.469999999</v>
      </c>
      <c r="E27" s="386">
        <v>59596622.329999961</v>
      </c>
      <c r="F27" s="386">
        <v>30270141.810000021</v>
      </c>
      <c r="G27" s="386">
        <v>32172083.170000009</v>
      </c>
      <c r="H27" s="386">
        <v>62442224.980000034</v>
      </c>
    </row>
    <row r="28" spans="1:8">
      <c r="A28" s="385">
        <v>7</v>
      </c>
      <c r="B28" s="389" t="s">
        <v>828</v>
      </c>
      <c r="C28" s="386">
        <v>34097559.13000001</v>
      </c>
      <c r="D28" s="386">
        <v>15962336.629999999</v>
      </c>
      <c r="E28" s="386">
        <v>50059895.760000005</v>
      </c>
      <c r="F28" s="386">
        <v>32167702.20000001</v>
      </c>
      <c r="G28" s="386">
        <v>11128596.27</v>
      </c>
      <c r="H28" s="386">
        <v>43296298.470000014</v>
      </c>
    </row>
    <row r="29" spans="1:8">
      <c r="A29" s="385">
        <v>8</v>
      </c>
      <c r="B29" s="389" t="s">
        <v>829</v>
      </c>
      <c r="C29" s="386">
        <v>0</v>
      </c>
      <c r="D29" s="386">
        <v>0</v>
      </c>
      <c r="E29" s="386">
        <v>0</v>
      </c>
      <c r="F29" s="386">
        <v>0</v>
      </c>
      <c r="G29" s="386">
        <v>0</v>
      </c>
      <c r="H29" s="386">
        <v>0</v>
      </c>
    </row>
    <row r="30" spans="1:8">
      <c r="A30" s="385">
        <v>9</v>
      </c>
      <c r="B30" s="387" t="s">
        <v>185</v>
      </c>
      <c r="C30" s="386">
        <v>31504000</v>
      </c>
      <c r="D30" s="386">
        <v>103010640</v>
      </c>
      <c r="E30" s="386">
        <v>134514640</v>
      </c>
      <c r="F30" s="386">
        <v>53269500</v>
      </c>
      <c r="G30" s="386">
        <v>136577900</v>
      </c>
      <c r="H30" s="386">
        <v>189847400</v>
      </c>
    </row>
    <row r="31" spans="1:8" ht="27.6">
      <c r="A31" s="385">
        <v>9.1</v>
      </c>
      <c r="B31" s="388" t="s">
        <v>830</v>
      </c>
      <c r="C31" s="386">
        <v>25880200</v>
      </c>
      <c r="D31" s="386">
        <v>41377120</v>
      </c>
      <c r="E31" s="386">
        <v>67257320</v>
      </c>
      <c r="F31" s="386">
        <v>53269500</v>
      </c>
      <c r="G31" s="386">
        <v>41654200</v>
      </c>
      <c r="H31" s="386">
        <v>94923700</v>
      </c>
    </row>
    <row r="32" spans="1:8" ht="27.6">
      <c r="A32" s="385">
        <v>9.1999999999999993</v>
      </c>
      <c r="B32" s="388" t="s">
        <v>831</v>
      </c>
      <c r="C32" s="386">
        <v>5623800</v>
      </c>
      <c r="D32" s="386">
        <v>61633520</v>
      </c>
      <c r="E32" s="386">
        <v>67257320</v>
      </c>
      <c r="F32" s="386">
        <v>0</v>
      </c>
      <c r="G32" s="386">
        <v>94923700</v>
      </c>
      <c r="H32" s="386">
        <v>94923700</v>
      </c>
    </row>
    <row r="33" spans="1:8" ht="27.6">
      <c r="A33" s="385">
        <v>9.3000000000000007</v>
      </c>
      <c r="B33" s="388" t="s">
        <v>832</v>
      </c>
      <c r="C33" s="386">
        <v>0</v>
      </c>
      <c r="D33" s="386">
        <v>0</v>
      </c>
      <c r="E33" s="386">
        <v>0</v>
      </c>
      <c r="F33" s="386">
        <v>0</v>
      </c>
      <c r="G33" s="386">
        <v>0</v>
      </c>
      <c r="H33" s="386">
        <v>0</v>
      </c>
    </row>
    <row r="34" spans="1:8">
      <c r="A34" s="385">
        <v>9.4</v>
      </c>
      <c r="B34" s="388" t="s">
        <v>833</v>
      </c>
      <c r="C34" s="386">
        <v>0</v>
      </c>
      <c r="D34" s="386">
        <v>0</v>
      </c>
      <c r="E34" s="386">
        <v>0</v>
      </c>
      <c r="F34" s="386">
        <v>0</v>
      </c>
      <c r="G34" s="386">
        <v>0</v>
      </c>
      <c r="H34" s="386">
        <v>0</v>
      </c>
    </row>
    <row r="35" spans="1:8">
      <c r="A35" s="385">
        <v>9.5</v>
      </c>
      <c r="B35" s="388" t="s">
        <v>834</v>
      </c>
      <c r="C35" s="386">
        <v>0</v>
      </c>
      <c r="D35" s="386">
        <v>0</v>
      </c>
      <c r="E35" s="386">
        <v>0</v>
      </c>
      <c r="F35" s="386">
        <v>0</v>
      </c>
      <c r="G35" s="386">
        <v>0</v>
      </c>
      <c r="H35" s="386">
        <v>0</v>
      </c>
    </row>
    <row r="36" spans="1:8" ht="27.6">
      <c r="A36" s="385">
        <v>9.6</v>
      </c>
      <c r="B36" s="388" t="s">
        <v>835</v>
      </c>
      <c r="C36" s="386">
        <v>0</v>
      </c>
      <c r="D36" s="386">
        <v>0</v>
      </c>
      <c r="E36" s="386">
        <v>0</v>
      </c>
      <c r="F36" s="386">
        <v>0</v>
      </c>
      <c r="G36" s="386">
        <v>0</v>
      </c>
      <c r="H36" s="386">
        <v>0</v>
      </c>
    </row>
    <row r="37" spans="1:8" ht="27.6">
      <c r="A37" s="385">
        <v>9.6999999999999993</v>
      </c>
      <c r="B37" s="388" t="s">
        <v>836</v>
      </c>
      <c r="C37" s="386">
        <v>0</v>
      </c>
      <c r="D37" s="386">
        <v>0</v>
      </c>
      <c r="E37" s="386">
        <v>0</v>
      </c>
      <c r="F37" s="386">
        <v>0</v>
      </c>
      <c r="G37" s="386">
        <v>0</v>
      </c>
      <c r="H37" s="386">
        <v>0</v>
      </c>
    </row>
    <row r="38" spans="1:8">
      <c r="A38" s="385">
        <v>10</v>
      </c>
      <c r="B38" s="389" t="s">
        <v>837</v>
      </c>
      <c r="C38" s="386">
        <v>15663450.98</v>
      </c>
      <c r="D38" s="386">
        <v>6001792.6799999997</v>
      </c>
      <c r="E38" s="386">
        <v>21665243.66</v>
      </c>
      <c r="F38" s="386">
        <v>13461488.879999993</v>
      </c>
      <c r="G38" s="386">
        <v>7004616.7399999993</v>
      </c>
      <c r="H38" s="386">
        <v>20466105.619999994</v>
      </c>
    </row>
    <row r="39" spans="1:8">
      <c r="A39" s="385">
        <v>10.1</v>
      </c>
      <c r="B39" s="388" t="s">
        <v>838</v>
      </c>
      <c r="C39" s="386">
        <v>706417.2699999999</v>
      </c>
      <c r="D39" s="386">
        <v>0</v>
      </c>
      <c r="E39" s="386">
        <v>706417.2699999999</v>
      </c>
      <c r="F39" s="386">
        <v>1313173.2499999998</v>
      </c>
      <c r="G39" s="386">
        <v>598518.74</v>
      </c>
      <c r="H39" s="386">
        <v>1911691.9899999998</v>
      </c>
    </row>
    <row r="40" spans="1:8" ht="27.6">
      <c r="A40" s="385">
        <v>10.199999999999999</v>
      </c>
      <c r="B40" s="388" t="s">
        <v>839</v>
      </c>
      <c r="C40" s="386">
        <v>536287.03</v>
      </c>
      <c r="D40" s="386">
        <v>0</v>
      </c>
      <c r="E40" s="386">
        <v>536287.03</v>
      </c>
      <c r="F40" s="386">
        <v>1190638.9700000002</v>
      </c>
      <c r="G40" s="386">
        <v>1015369.5200000001</v>
      </c>
      <c r="H40" s="386">
        <v>2206008.4900000002</v>
      </c>
    </row>
    <row r="41" spans="1:8" ht="27.6">
      <c r="A41" s="385">
        <v>10.3</v>
      </c>
      <c r="B41" s="388" t="s">
        <v>840</v>
      </c>
      <c r="C41" s="386">
        <v>9009146.5299999975</v>
      </c>
      <c r="D41" s="386">
        <v>3730004.1799999997</v>
      </c>
      <c r="E41" s="386">
        <v>12739150.709999997</v>
      </c>
      <c r="F41" s="386">
        <v>7102581.1099999975</v>
      </c>
      <c r="G41" s="386">
        <v>4090072.9699999997</v>
      </c>
      <c r="H41" s="386">
        <v>11192654.079999998</v>
      </c>
    </row>
    <row r="42" spans="1:8" ht="27.6">
      <c r="A42" s="385">
        <v>10.4</v>
      </c>
      <c r="B42" s="388" t="s">
        <v>841</v>
      </c>
      <c r="C42" s="386">
        <v>6654304.450000003</v>
      </c>
      <c r="D42" s="386">
        <v>2271788.5</v>
      </c>
      <c r="E42" s="386">
        <v>8926092.950000003</v>
      </c>
      <c r="F42" s="386">
        <v>6358907.7699999958</v>
      </c>
      <c r="G42" s="386">
        <v>2914543.7699999996</v>
      </c>
      <c r="H42" s="386">
        <v>9273451.5399999954</v>
      </c>
    </row>
    <row r="43" spans="1:8">
      <c r="A43" s="385">
        <v>11</v>
      </c>
      <c r="B43" s="393" t="s">
        <v>186</v>
      </c>
      <c r="C43" s="386">
        <v>0</v>
      </c>
      <c r="D43" s="386">
        <v>0</v>
      </c>
      <c r="E43" s="386">
        <v>0</v>
      </c>
      <c r="F43" s="386">
        <v>0</v>
      </c>
      <c r="G43" s="386">
        <v>0</v>
      </c>
      <c r="H43" s="386">
        <v>0</v>
      </c>
    </row>
    <row r="44" spans="1:8">
      <c r="C44" s="395"/>
      <c r="D44" s="395"/>
      <c r="E44" s="395"/>
      <c r="F44" s="395"/>
      <c r="G44" s="395"/>
      <c r="H44" s="395"/>
    </row>
    <row r="45" spans="1:8">
      <c r="C45" s="395"/>
      <c r="D45" s="395"/>
      <c r="E45" s="395"/>
      <c r="F45" s="395"/>
      <c r="G45" s="395"/>
      <c r="H45" s="395"/>
    </row>
    <row r="46" spans="1:8">
      <c r="C46" s="395"/>
      <c r="D46" s="395"/>
      <c r="E46" s="395"/>
      <c r="F46" s="395"/>
      <c r="G46" s="395"/>
      <c r="H46" s="395"/>
    </row>
    <row r="47" spans="1:8">
      <c r="C47" s="395"/>
      <c r="D47" s="395"/>
      <c r="E47" s="395"/>
      <c r="F47" s="395"/>
      <c r="G47" s="395"/>
      <c r="H47" s="39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108</v>
      </c>
      <c r="B1" s="12" t="str">
        <f>Info!C2</f>
        <v>სს ტერაბანკი</v>
      </c>
      <c r="C1" s="12"/>
    </row>
    <row r="2" spans="1:7">
      <c r="A2" s="13" t="s">
        <v>109</v>
      </c>
      <c r="B2" s="295">
        <f>'1. key ratios'!B2</f>
        <v>45657</v>
      </c>
      <c r="C2" s="12"/>
    </row>
    <row r="3" spans="1:7">
      <c r="A3" s="13"/>
      <c r="B3" s="12"/>
      <c r="C3" s="12"/>
    </row>
    <row r="4" spans="1:7" ht="15" customHeight="1" thickBot="1">
      <c r="A4" s="141" t="s">
        <v>253</v>
      </c>
      <c r="B4" s="142" t="s">
        <v>107</v>
      </c>
      <c r="C4" s="143" t="s">
        <v>87</v>
      </c>
    </row>
    <row r="5" spans="1:7" ht="15" customHeight="1">
      <c r="A5" s="139" t="s">
        <v>25</v>
      </c>
      <c r="B5" s="140"/>
      <c r="C5" s="284" t="str">
        <f>INT((MONTH($B$2))/3)&amp;"Q"&amp;"-"&amp;YEAR($B$2)</f>
        <v>4Q-2024</v>
      </c>
      <c r="D5" s="284" t="str">
        <f>IF(INT(MONTH($B$2))=3, "4"&amp;"Q"&amp;"-"&amp;YEAR($B$2)-1, IF(INT(MONTH($B$2))=6, "1"&amp;"Q"&amp;"-"&amp;YEAR($B$2), IF(INT(MONTH($B$2))=9, "2"&amp;"Q"&amp;"-"&amp;YEAR($B$2),IF(INT(MONTH($B$2))=12, "3"&amp;"Q"&amp;"-"&amp;YEAR($B$2), 0))))</f>
        <v>3Q-2024</v>
      </c>
      <c r="E5" s="284" t="str">
        <f>IF(INT(MONTH($B$2))=3, "3"&amp;"Q"&amp;"-"&amp;YEAR($B$2)-1, IF(INT(MONTH($B$2))=6, "4"&amp;"Q"&amp;"-"&amp;YEAR($B$2)-1, IF(INT(MONTH($B$2))=9, "1"&amp;"Q"&amp;"-"&amp;YEAR($B$2),IF(INT(MONTH($B$2))=12, "2"&amp;"Q"&amp;"-"&amp;YEAR($B$2), 0))))</f>
        <v>2Q-2024</v>
      </c>
      <c r="F5" s="284" t="str">
        <f>IF(INT(MONTH($B$2))=3, "2"&amp;"Q"&amp;"-"&amp;YEAR($B$2)-1, IF(INT(MONTH($B$2))=6, "3"&amp;"Q"&amp;"-"&amp;YEAR($B$2)-1, IF(INT(MONTH($B$2))=9, "4"&amp;"Q"&amp;"-"&amp;YEAR($B$2)-1,IF(INT(MONTH($B$2))=12, "1"&amp;"Q"&amp;"-"&amp;YEAR($B$2), 0))))</f>
        <v>1Q-2024</v>
      </c>
      <c r="G5" s="284" t="str">
        <f>IF(INT(MONTH($B$2))=3, "1"&amp;"Q"&amp;"-"&amp;YEAR($B$2)-1, IF(INT(MONTH($B$2))=6, "2"&amp;"Q"&amp;"-"&amp;YEAR($B$2)-1, IF(INT(MONTH($B$2))=9, "3"&amp;"Q"&amp;"-"&amp;YEAR($B$2)-1,IF(INT(MONTH($B$2))=12, "4"&amp;"Q"&amp;"-"&amp;YEAR($B$2)-1, 0))))</f>
        <v>4Q-2023</v>
      </c>
    </row>
    <row r="6" spans="1:7" ht="15" customHeight="1">
      <c r="A6" s="228">
        <v>1</v>
      </c>
      <c r="B6" s="277" t="s">
        <v>112</v>
      </c>
      <c r="C6" s="229">
        <v>1459724959.0767858</v>
      </c>
      <c r="D6" s="229">
        <v>1389765334.2910295</v>
      </c>
      <c r="E6" s="229">
        <v>1380007632.4720359</v>
      </c>
      <c r="F6" s="229">
        <v>1270071428.1039405</v>
      </c>
      <c r="G6" s="229">
        <v>1261076183.084425</v>
      </c>
    </row>
    <row r="7" spans="1:7" ht="15" customHeight="1">
      <c r="A7" s="228">
        <v>1.1000000000000001</v>
      </c>
      <c r="B7" s="230" t="s">
        <v>436</v>
      </c>
      <c r="C7" s="231">
        <v>1412148426.376039</v>
      </c>
      <c r="D7" s="231">
        <v>1345042861.6652462</v>
      </c>
      <c r="E7" s="231">
        <v>1334052852.1587818</v>
      </c>
      <c r="F7" s="231">
        <v>1226104856.814033</v>
      </c>
      <c r="G7" s="231">
        <v>1211837948.044946</v>
      </c>
    </row>
    <row r="8" spans="1:7" ht="27.6">
      <c r="A8" s="228" t="s">
        <v>157</v>
      </c>
      <c r="B8" s="232" t="s">
        <v>250</v>
      </c>
      <c r="C8" s="231">
        <v>0</v>
      </c>
      <c r="D8" s="231">
        <v>0</v>
      </c>
      <c r="E8" s="231">
        <v>0</v>
      </c>
      <c r="F8" s="231">
        <v>0</v>
      </c>
      <c r="G8" s="231">
        <v>0</v>
      </c>
    </row>
    <row r="9" spans="1:7" ht="15" customHeight="1">
      <c r="A9" s="228">
        <v>1.2</v>
      </c>
      <c r="B9" s="230" t="s">
        <v>21</v>
      </c>
      <c r="C9" s="231">
        <v>46231386.300746784</v>
      </c>
      <c r="D9" s="231">
        <v>43528736.62578328</v>
      </c>
      <c r="E9" s="231">
        <v>43696948.668454148</v>
      </c>
      <c r="F9" s="231">
        <v>40966727.429907568</v>
      </c>
      <c r="G9" s="231">
        <v>47339761.039479092</v>
      </c>
    </row>
    <row r="10" spans="1:7" ht="15" customHeight="1">
      <c r="A10" s="228">
        <v>1.3</v>
      </c>
      <c r="B10" s="278" t="s">
        <v>74</v>
      </c>
      <c r="C10" s="231">
        <v>1345146.4000000001</v>
      </c>
      <c r="D10" s="231">
        <v>1193736</v>
      </c>
      <c r="E10" s="231">
        <v>2257831.6447999999</v>
      </c>
      <c r="F10" s="231">
        <v>2999843.86</v>
      </c>
      <c r="G10" s="231">
        <v>1898474</v>
      </c>
    </row>
    <row r="11" spans="1:7" ht="15" customHeight="1">
      <c r="A11" s="228">
        <v>2</v>
      </c>
      <c r="B11" s="277" t="s">
        <v>113</v>
      </c>
      <c r="C11" s="231">
        <v>794752.09463778266</v>
      </c>
      <c r="D11" s="231">
        <v>3577157.4302716758</v>
      </c>
      <c r="E11" s="231">
        <v>2317289.9530450967</v>
      </c>
      <c r="F11" s="231">
        <v>10106858.62886098</v>
      </c>
      <c r="G11" s="231">
        <v>13149533.439328006</v>
      </c>
    </row>
    <row r="12" spans="1:7" ht="15" customHeight="1">
      <c r="A12" s="228">
        <v>3</v>
      </c>
      <c r="B12" s="277" t="s">
        <v>111</v>
      </c>
      <c r="C12" s="231">
        <v>148245985</v>
      </c>
      <c r="D12" s="231">
        <v>128535367</v>
      </c>
      <c r="E12" s="231">
        <v>128535367</v>
      </c>
      <c r="F12" s="231">
        <v>128535367</v>
      </c>
      <c r="G12" s="231">
        <v>128535367</v>
      </c>
    </row>
    <row r="13" spans="1:7" ht="15" customHeight="1" thickBot="1">
      <c r="A13" s="75">
        <v>4</v>
      </c>
      <c r="B13" s="279" t="s">
        <v>158</v>
      </c>
      <c r="C13" s="159">
        <v>1608765696.1714237</v>
      </c>
      <c r="D13" s="159">
        <v>1521877858.7213011</v>
      </c>
      <c r="E13" s="159">
        <v>1510860289.425081</v>
      </c>
      <c r="F13" s="159">
        <v>1408713653.7328014</v>
      </c>
      <c r="G13" s="159">
        <v>1402761083.5237529</v>
      </c>
    </row>
    <row r="14" spans="1:7">
      <c r="B14" s="17"/>
    </row>
    <row r="15" spans="1:7" ht="27.6">
      <c r="B15" s="17" t="s">
        <v>437</v>
      </c>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14"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108</v>
      </c>
      <c r="B1" s="1" t="str">
        <f>Info!C2</f>
        <v>სს ტერაბანკი</v>
      </c>
    </row>
    <row r="2" spans="1:8">
      <c r="A2" s="1" t="s">
        <v>109</v>
      </c>
      <c r="B2" s="295">
        <f>'1. key ratios'!B2</f>
        <v>45657</v>
      </c>
    </row>
    <row r="4" spans="1:8" ht="25.5" customHeight="1" thickBot="1">
      <c r="A4" s="153" t="s">
        <v>254</v>
      </c>
      <c r="B4" s="24" t="s">
        <v>91</v>
      </c>
      <c r="C4" s="9"/>
    </row>
    <row r="5" spans="1:8">
      <c r="A5" s="7"/>
      <c r="B5" s="273" t="s">
        <v>92</v>
      </c>
      <c r="C5" s="282" t="s">
        <v>450</v>
      </c>
    </row>
    <row r="6" spans="1:8" ht="15">
      <c r="A6" s="10">
        <v>1</v>
      </c>
      <c r="B6" s="25" t="s">
        <v>1006</v>
      </c>
      <c r="C6" s="280" t="s">
        <v>1007</v>
      </c>
    </row>
    <row r="7" spans="1:8" ht="15">
      <c r="A7" s="10">
        <v>2</v>
      </c>
      <c r="B7" s="25" t="s">
        <v>1008</v>
      </c>
      <c r="C7" s="280" t="s">
        <v>1009</v>
      </c>
    </row>
    <row r="8" spans="1:8" ht="15">
      <c r="A8" s="10">
        <v>3</v>
      </c>
      <c r="B8" s="25" t="s">
        <v>1010</v>
      </c>
      <c r="C8" s="280" t="s">
        <v>1011</v>
      </c>
    </row>
    <row r="9" spans="1:8" ht="15">
      <c r="A9" s="10">
        <v>4</v>
      </c>
      <c r="B9" s="25" t="s">
        <v>1012</v>
      </c>
      <c r="C9" s="280" t="s">
        <v>1011</v>
      </c>
    </row>
    <row r="10" spans="1:8" ht="15">
      <c r="A10" s="10">
        <v>5</v>
      </c>
      <c r="B10" s="25" t="s">
        <v>1013</v>
      </c>
      <c r="C10" s="280" t="s">
        <v>1014</v>
      </c>
    </row>
    <row r="11" spans="1:8" ht="15">
      <c r="A11" s="10">
        <v>6</v>
      </c>
      <c r="B11" s="25" t="s">
        <v>1015</v>
      </c>
      <c r="C11" s="280" t="s">
        <v>1011</v>
      </c>
    </row>
    <row r="12" spans="1:8" ht="15">
      <c r="A12" s="10"/>
      <c r="B12" s="25"/>
      <c r="C12" s="280"/>
      <c r="H12" s="2"/>
    </row>
    <row r="13" spans="1:8" ht="15">
      <c r="A13" s="10"/>
      <c r="B13" s="25"/>
      <c r="C13" s="280"/>
      <c r="H13" s="2"/>
    </row>
    <row r="14" spans="1:8" ht="55.2">
      <c r="A14" s="10"/>
      <c r="B14" s="274" t="s">
        <v>93</v>
      </c>
      <c r="C14" s="283" t="s">
        <v>451</v>
      </c>
    </row>
    <row r="15" spans="1:8">
      <c r="A15" s="10">
        <v>1</v>
      </c>
      <c r="B15" s="21" t="s">
        <v>1016</v>
      </c>
      <c r="C15" s="281" t="s">
        <v>1017</v>
      </c>
    </row>
    <row r="16" spans="1:8">
      <c r="A16" s="10">
        <v>2</v>
      </c>
      <c r="B16" s="21" t="s">
        <v>1018</v>
      </c>
      <c r="C16" s="281" t="s">
        <v>1019</v>
      </c>
    </row>
    <row r="17" spans="1:3">
      <c r="A17" s="10">
        <v>3</v>
      </c>
      <c r="B17" s="21" t="s">
        <v>1020</v>
      </c>
      <c r="C17" s="281" t="s">
        <v>1021</v>
      </c>
    </row>
    <row r="18" spans="1:3">
      <c r="A18" s="10">
        <v>4</v>
      </c>
      <c r="B18" s="21" t="s">
        <v>1022</v>
      </c>
      <c r="C18" s="281" t="s">
        <v>1023</v>
      </c>
    </row>
    <row r="19" spans="1:3">
      <c r="A19" s="10">
        <v>5</v>
      </c>
      <c r="B19" s="21" t="s">
        <v>1024</v>
      </c>
      <c r="C19" s="281" t="s">
        <v>1025</v>
      </c>
    </row>
    <row r="20" spans="1:3" ht="15.75" customHeight="1">
      <c r="A20" s="10"/>
      <c r="B20" s="21"/>
      <c r="C20" s="22"/>
    </row>
    <row r="21" spans="1:3" ht="30" customHeight="1">
      <c r="A21" s="10"/>
      <c r="B21" s="662" t="s">
        <v>94</v>
      </c>
      <c r="C21" s="663"/>
    </row>
    <row r="22" spans="1:3" ht="15">
      <c r="A22" s="10">
        <v>1</v>
      </c>
      <c r="B22" s="25" t="s">
        <v>1026</v>
      </c>
      <c r="C22" s="541">
        <v>0.8</v>
      </c>
    </row>
    <row r="23" spans="1:3" ht="15">
      <c r="A23" s="540">
        <v>2</v>
      </c>
      <c r="B23" s="25" t="s">
        <v>1027</v>
      </c>
      <c r="C23" s="541">
        <v>0.15</v>
      </c>
    </row>
    <row r="24" spans="1:3" ht="15">
      <c r="A24" s="540">
        <v>3</v>
      </c>
      <c r="B24" s="25" t="s">
        <v>1028</v>
      </c>
      <c r="C24" s="541">
        <v>0.05</v>
      </c>
    </row>
    <row r="25" spans="1:3" ht="15">
      <c r="A25" s="540"/>
      <c r="B25" s="25"/>
      <c r="C25" s="541"/>
    </row>
    <row r="26" spans="1:3" ht="15.75" customHeight="1">
      <c r="A26" s="10"/>
      <c r="B26" s="25"/>
      <c r="C26" s="26"/>
    </row>
    <row r="27" spans="1:3" ht="29.25" customHeight="1">
      <c r="A27" s="10"/>
      <c r="B27" s="662" t="s">
        <v>174</v>
      </c>
      <c r="C27" s="663"/>
    </row>
    <row r="28" spans="1:3" ht="15">
      <c r="A28" s="10">
        <v>1</v>
      </c>
      <c r="B28" s="25" t="s">
        <v>1026</v>
      </c>
      <c r="C28" s="543">
        <v>0.8</v>
      </c>
    </row>
    <row r="29" spans="1:3" ht="15">
      <c r="A29" s="542">
        <v>2</v>
      </c>
      <c r="B29" s="25" t="s">
        <v>1027</v>
      </c>
      <c r="C29" s="543">
        <v>0.15</v>
      </c>
    </row>
    <row r="30" spans="1:3" ht="15">
      <c r="A30" s="542">
        <v>3</v>
      </c>
      <c r="B30" s="25" t="s">
        <v>1028</v>
      </c>
      <c r="C30" s="543">
        <v>0.05</v>
      </c>
    </row>
    <row r="31" spans="1:3" ht="15.6" thickBot="1">
      <c r="A31" s="11"/>
      <c r="B31" s="565"/>
      <c r="C31" s="566"/>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108</v>
      </c>
      <c r="B1" s="12" t="str">
        <f>Info!C2</f>
        <v>სს ტერაბანკი</v>
      </c>
    </row>
    <row r="2" spans="1:5" s="13" customFormat="1" ht="15.75" customHeight="1">
      <c r="A2" s="13" t="s">
        <v>109</v>
      </c>
      <c r="B2" s="295">
        <f>'1. key ratios'!B2</f>
        <v>45657</v>
      </c>
    </row>
    <row r="3" spans="1:5" s="13" customFormat="1" ht="15.75" customHeight="1"/>
    <row r="4" spans="1:5" s="13" customFormat="1" ht="15.75" customHeight="1" thickBot="1">
      <c r="A4" s="154" t="s">
        <v>255</v>
      </c>
      <c r="B4" s="155" t="s">
        <v>168</v>
      </c>
      <c r="C4" s="121"/>
      <c r="D4" s="121"/>
      <c r="E4" s="122" t="s">
        <v>87</v>
      </c>
    </row>
    <row r="5" spans="1:5" s="71" customFormat="1" ht="17.399999999999999" customHeight="1">
      <c r="A5" s="206"/>
      <c r="B5" s="207"/>
      <c r="C5" s="120" t="s">
        <v>0</v>
      </c>
      <c r="D5" s="120" t="s">
        <v>1</v>
      </c>
      <c r="E5" s="208" t="s">
        <v>2</v>
      </c>
    </row>
    <row r="6" spans="1:5" ht="14.4" customHeight="1">
      <c r="A6" s="209"/>
      <c r="B6" s="664" t="s">
        <v>144</v>
      </c>
      <c r="C6" s="664" t="s">
        <v>855</v>
      </c>
      <c r="D6" s="665" t="s">
        <v>143</v>
      </c>
      <c r="E6" s="666"/>
    </row>
    <row r="7" spans="1:5" ht="99.6" customHeight="1">
      <c r="A7" s="209"/>
      <c r="B7" s="664"/>
      <c r="C7" s="664"/>
      <c r="D7" s="204" t="s">
        <v>142</v>
      </c>
      <c r="E7" s="205" t="s">
        <v>353</v>
      </c>
    </row>
    <row r="8" spans="1:5" ht="22.5" customHeight="1">
      <c r="A8" s="396">
        <v>1</v>
      </c>
      <c r="B8" s="345" t="s">
        <v>842</v>
      </c>
      <c r="C8" s="397">
        <v>262656710.84999996</v>
      </c>
      <c r="D8" s="397">
        <v>0</v>
      </c>
      <c r="E8" s="397">
        <v>262656710.84999996</v>
      </c>
    </row>
    <row r="9" spans="1:5">
      <c r="A9" s="396">
        <v>1.1000000000000001</v>
      </c>
      <c r="B9" s="346" t="s">
        <v>96</v>
      </c>
      <c r="C9" s="397">
        <v>55893550.75999999</v>
      </c>
      <c r="D9" s="397">
        <v>0</v>
      </c>
      <c r="E9" s="397">
        <v>55893550.75999999</v>
      </c>
    </row>
    <row r="10" spans="1:5">
      <c r="A10" s="396">
        <v>1.2</v>
      </c>
      <c r="B10" s="346" t="s">
        <v>97</v>
      </c>
      <c r="C10" s="397">
        <v>165096827.08999997</v>
      </c>
      <c r="D10" s="397">
        <v>0</v>
      </c>
      <c r="E10" s="397">
        <v>165096827.08999997</v>
      </c>
    </row>
    <row r="11" spans="1:5">
      <c r="A11" s="396">
        <v>1.3</v>
      </c>
      <c r="B11" s="346" t="s">
        <v>98</v>
      </c>
      <c r="C11" s="397">
        <v>41666333</v>
      </c>
      <c r="D11" s="397">
        <v>0</v>
      </c>
      <c r="E11" s="397">
        <v>41666333</v>
      </c>
    </row>
    <row r="12" spans="1:5">
      <c r="A12" s="396">
        <v>2</v>
      </c>
      <c r="B12" s="347" t="s">
        <v>729</v>
      </c>
      <c r="C12" s="397">
        <v>159257.82999999996</v>
      </c>
      <c r="D12" s="397">
        <v>0</v>
      </c>
      <c r="E12" s="397">
        <v>159257.82999999996</v>
      </c>
    </row>
    <row r="13" spans="1:5">
      <c r="A13" s="396">
        <v>2.1</v>
      </c>
      <c r="B13" s="348" t="s">
        <v>730</v>
      </c>
      <c r="C13" s="397">
        <v>159257.82999999996</v>
      </c>
      <c r="D13" s="397">
        <v>0</v>
      </c>
      <c r="E13" s="397">
        <v>159257.82999999996</v>
      </c>
    </row>
    <row r="14" spans="1:5" ht="33.9" customHeight="1">
      <c r="A14" s="396">
        <v>3</v>
      </c>
      <c r="B14" s="349" t="s">
        <v>731</v>
      </c>
      <c r="C14" s="397">
        <v>0</v>
      </c>
      <c r="D14" s="397">
        <v>0</v>
      </c>
      <c r="E14" s="397">
        <v>0</v>
      </c>
    </row>
    <row r="15" spans="1:5" ht="32.4" customHeight="1">
      <c r="A15" s="396">
        <v>4</v>
      </c>
      <c r="B15" s="350" t="s">
        <v>732</v>
      </c>
      <c r="C15" s="397">
        <v>0</v>
      </c>
      <c r="D15" s="397">
        <v>0</v>
      </c>
      <c r="E15" s="397">
        <v>0</v>
      </c>
    </row>
    <row r="16" spans="1:5" ht="23.1" customHeight="1">
      <c r="A16" s="396">
        <v>5</v>
      </c>
      <c r="B16" s="350" t="s">
        <v>733</v>
      </c>
      <c r="C16" s="397">
        <v>0</v>
      </c>
      <c r="D16" s="397">
        <v>0</v>
      </c>
      <c r="E16" s="397">
        <v>0</v>
      </c>
    </row>
    <row r="17" spans="1:5">
      <c r="A17" s="396">
        <v>5.0999999999999996</v>
      </c>
      <c r="B17" s="351" t="s">
        <v>734</v>
      </c>
      <c r="C17" s="397">
        <v>0</v>
      </c>
      <c r="D17" s="397">
        <v>0</v>
      </c>
      <c r="E17" s="397">
        <v>0</v>
      </c>
    </row>
    <row r="18" spans="1:5">
      <c r="A18" s="396">
        <v>5.2</v>
      </c>
      <c r="B18" s="351" t="s">
        <v>569</v>
      </c>
      <c r="C18" s="397">
        <v>0</v>
      </c>
      <c r="D18" s="397">
        <v>0</v>
      </c>
      <c r="E18" s="397">
        <v>0</v>
      </c>
    </row>
    <row r="19" spans="1:5">
      <c r="A19" s="396">
        <v>5.3</v>
      </c>
      <c r="B19" s="351" t="s">
        <v>735</v>
      </c>
      <c r="C19" s="397">
        <v>0</v>
      </c>
      <c r="D19" s="397">
        <v>0</v>
      </c>
      <c r="E19" s="397">
        <v>0</v>
      </c>
    </row>
    <row r="20" spans="1:5" ht="20.399999999999999">
      <c r="A20" s="396">
        <v>6</v>
      </c>
      <c r="B20" s="349" t="s">
        <v>736</v>
      </c>
      <c r="C20" s="397">
        <v>1588397702.6903343</v>
      </c>
      <c r="D20" s="397">
        <v>0</v>
      </c>
      <c r="E20" s="397">
        <v>1588397702.6903343</v>
      </c>
    </row>
    <row r="21" spans="1:5">
      <c r="A21" s="396">
        <v>6.1</v>
      </c>
      <c r="B21" s="351" t="s">
        <v>569</v>
      </c>
      <c r="C21" s="397">
        <v>181935673.17498857</v>
      </c>
      <c r="D21" s="397">
        <v>0</v>
      </c>
      <c r="E21" s="397">
        <v>181935673.17498857</v>
      </c>
    </row>
    <row r="22" spans="1:5">
      <c r="A22" s="396">
        <v>6.2</v>
      </c>
      <c r="B22" s="351" t="s">
        <v>735</v>
      </c>
      <c r="C22" s="397">
        <v>1406462029.5153456</v>
      </c>
      <c r="D22" s="397">
        <v>0</v>
      </c>
      <c r="E22" s="397">
        <v>1406462029.5153456</v>
      </c>
    </row>
    <row r="23" spans="1:5" ht="20.399999999999999">
      <c r="A23" s="396">
        <v>7</v>
      </c>
      <c r="B23" s="352" t="s">
        <v>737</v>
      </c>
      <c r="C23" s="397">
        <v>2538</v>
      </c>
      <c r="D23" s="397">
        <v>0</v>
      </c>
      <c r="E23" s="397">
        <v>2538</v>
      </c>
    </row>
    <row r="24" spans="1:5" ht="20.399999999999999">
      <c r="A24" s="396">
        <v>8</v>
      </c>
      <c r="B24" s="353" t="s">
        <v>738</v>
      </c>
      <c r="C24" s="397">
        <v>0</v>
      </c>
      <c r="D24" s="397">
        <v>0</v>
      </c>
      <c r="E24" s="397">
        <v>0</v>
      </c>
    </row>
    <row r="25" spans="1:5">
      <c r="A25" s="396">
        <v>9</v>
      </c>
      <c r="B25" s="350" t="s">
        <v>739</v>
      </c>
      <c r="C25" s="397">
        <v>29863674</v>
      </c>
      <c r="D25" s="397">
        <v>0</v>
      </c>
      <c r="E25" s="397">
        <v>29863674</v>
      </c>
    </row>
    <row r="26" spans="1:5">
      <c r="A26" s="396">
        <v>9.1</v>
      </c>
      <c r="B26" s="354" t="s">
        <v>740</v>
      </c>
      <c r="C26" s="397">
        <v>29863674</v>
      </c>
      <c r="D26" s="397">
        <v>0</v>
      </c>
      <c r="E26" s="397">
        <v>29863674</v>
      </c>
    </row>
    <row r="27" spans="1:5">
      <c r="A27" s="396">
        <v>9.1999999999999993</v>
      </c>
      <c r="B27" s="354" t="s">
        <v>741</v>
      </c>
      <c r="C27" s="397">
        <v>0</v>
      </c>
      <c r="D27" s="397">
        <v>0</v>
      </c>
      <c r="E27" s="397">
        <v>0</v>
      </c>
    </row>
    <row r="28" spans="1:5">
      <c r="A28" s="396">
        <v>10</v>
      </c>
      <c r="B28" s="350" t="s">
        <v>36</v>
      </c>
      <c r="C28" s="397">
        <v>31807343</v>
      </c>
      <c r="D28" s="397">
        <v>31807343</v>
      </c>
      <c r="E28" s="397">
        <v>0</v>
      </c>
    </row>
    <row r="29" spans="1:5">
      <c r="A29" s="396">
        <v>10.1</v>
      </c>
      <c r="B29" s="354" t="s">
        <v>742</v>
      </c>
      <c r="C29" s="397">
        <v>20374000</v>
      </c>
      <c r="D29" s="397">
        <v>20374000</v>
      </c>
      <c r="E29" s="397">
        <v>0</v>
      </c>
    </row>
    <row r="30" spans="1:5">
      <c r="A30" s="396">
        <v>10.199999999999999</v>
      </c>
      <c r="B30" s="354" t="s">
        <v>743</v>
      </c>
      <c r="C30" s="397">
        <v>11433343</v>
      </c>
      <c r="D30" s="397">
        <v>11433343</v>
      </c>
      <c r="E30" s="397">
        <v>0</v>
      </c>
    </row>
    <row r="31" spans="1:5">
      <c r="A31" s="396">
        <v>11</v>
      </c>
      <c r="B31" s="350" t="s">
        <v>744</v>
      </c>
      <c r="C31" s="397">
        <v>5509117.5215521995</v>
      </c>
      <c r="D31" s="397">
        <v>0</v>
      </c>
      <c r="E31" s="397">
        <v>5509117.5215521995</v>
      </c>
    </row>
    <row r="32" spans="1:5">
      <c r="A32" s="396">
        <v>11.1</v>
      </c>
      <c r="B32" s="354" t="s">
        <v>745</v>
      </c>
      <c r="C32" s="397">
        <v>5509117.5215521995</v>
      </c>
      <c r="D32" s="397">
        <v>0</v>
      </c>
      <c r="E32" s="397">
        <v>5509117.5215521995</v>
      </c>
    </row>
    <row r="33" spans="1:7">
      <c r="A33" s="396">
        <v>11.2</v>
      </c>
      <c r="B33" s="354" t="s">
        <v>746</v>
      </c>
      <c r="C33" s="397">
        <v>0</v>
      </c>
      <c r="D33" s="397">
        <v>0</v>
      </c>
      <c r="E33" s="397">
        <v>0</v>
      </c>
    </row>
    <row r="34" spans="1:7">
      <c r="A34" s="396">
        <v>13</v>
      </c>
      <c r="B34" s="350" t="s">
        <v>99</v>
      </c>
      <c r="C34" s="397">
        <v>44365800.728448525</v>
      </c>
      <c r="D34" s="397">
        <v>0</v>
      </c>
      <c r="E34" s="397">
        <v>44365800.728448525</v>
      </c>
    </row>
    <row r="35" spans="1:7">
      <c r="A35" s="396">
        <v>13.1</v>
      </c>
      <c r="B35" s="355" t="s">
        <v>747</v>
      </c>
      <c r="C35" s="397">
        <v>33947413</v>
      </c>
      <c r="D35" s="397">
        <v>0</v>
      </c>
      <c r="E35" s="397">
        <v>33947413</v>
      </c>
    </row>
    <row r="36" spans="1:7">
      <c r="A36" s="396">
        <v>13.2</v>
      </c>
      <c r="B36" s="355" t="s">
        <v>748</v>
      </c>
      <c r="C36" s="397">
        <v>0</v>
      </c>
      <c r="D36" s="397">
        <v>0</v>
      </c>
      <c r="E36" s="397">
        <v>0</v>
      </c>
    </row>
    <row r="37" spans="1:7" ht="42" thickBot="1">
      <c r="A37" s="210"/>
      <c r="B37" s="211" t="s">
        <v>320</v>
      </c>
      <c r="C37" s="397">
        <v>1962762144.6203351</v>
      </c>
      <c r="D37" s="397">
        <v>31807343</v>
      </c>
      <c r="E37" s="397">
        <v>1930954801.6203351</v>
      </c>
    </row>
    <row r="38" spans="1:7">
      <c r="A38"/>
      <c r="B38"/>
      <c r="C38"/>
      <c r="D38"/>
      <c r="E38"/>
    </row>
    <row r="39" spans="1:7">
      <c r="A39"/>
      <c r="B39"/>
      <c r="C39"/>
      <c r="D39"/>
      <c r="E39"/>
    </row>
    <row r="41" spans="1:7" s="1" customFormat="1">
      <c r="B41" s="28"/>
      <c r="F41"/>
      <c r="G41"/>
    </row>
    <row r="42" spans="1:7" s="1" customFormat="1">
      <c r="B42" s="29"/>
      <c r="F42"/>
      <c r="G42"/>
    </row>
    <row r="43" spans="1:7" s="1" customFormat="1">
      <c r="B43" s="28"/>
      <c r="F43"/>
      <c r="G43"/>
    </row>
    <row r="44" spans="1:7" s="1" customFormat="1">
      <c r="B44" s="28"/>
      <c r="F44"/>
      <c r="G44"/>
    </row>
    <row r="45" spans="1:7" s="1" customFormat="1">
      <c r="B45" s="28"/>
      <c r="F45"/>
      <c r="G45"/>
    </row>
    <row r="46" spans="1:7" s="1" customFormat="1">
      <c r="B46" s="28"/>
      <c r="F46"/>
      <c r="G46"/>
    </row>
    <row r="47" spans="1:7" s="1" customFormat="1">
      <c r="B47" s="28"/>
      <c r="F47"/>
      <c r="G47"/>
    </row>
    <row r="48" spans="1:7" s="1" customFormat="1">
      <c r="B48" s="29"/>
      <c r="F48"/>
      <c r="G48"/>
    </row>
    <row r="49" spans="2:7" s="1" customFormat="1">
      <c r="B49" s="29"/>
      <c r="F49"/>
      <c r="G49"/>
    </row>
    <row r="50" spans="2:7" s="1" customFormat="1">
      <c r="B50" s="29"/>
      <c r="F50"/>
      <c r="G50"/>
    </row>
    <row r="51" spans="2:7" s="1" customFormat="1">
      <c r="B51" s="29"/>
      <c r="F51"/>
      <c r="G51"/>
    </row>
    <row r="52" spans="2:7" s="1" customFormat="1">
      <c r="B52" s="29"/>
      <c r="F52"/>
      <c r="G52"/>
    </row>
    <row r="53" spans="2:7" s="1" customFormat="1">
      <c r="B53" s="29"/>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108</v>
      </c>
      <c r="B1" s="12" t="str">
        <f>Info!C2</f>
        <v>სს ტერაბანკი</v>
      </c>
    </row>
    <row r="2" spans="1:6" s="13" customFormat="1" ht="15.75" customHeight="1">
      <c r="A2" s="13" t="s">
        <v>109</v>
      </c>
      <c r="B2" s="295">
        <f>'1. key ratios'!B2</f>
        <v>45657</v>
      </c>
      <c r="C2"/>
      <c r="D2"/>
      <c r="E2"/>
      <c r="F2"/>
    </row>
    <row r="3" spans="1:6" s="13" customFormat="1" ht="15.75" customHeight="1">
      <c r="C3"/>
      <c r="D3"/>
      <c r="E3"/>
      <c r="F3"/>
    </row>
    <row r="4" spans="1:6" s="13" customFormat="1" ht="28.2" thickBot="1">
      <c r="A4" s="13" t="s">
        <v>256</v>
      </c>
      <c r="B4" s="128" t="s">
        <v>171</v>
      </c>
      <c r="C4" s="122" t="s">
        <v>87</v>
      </c>
      <c r="D4"/>
      <c r="E4"/>
      <c r="F4"/>
    </row>
    <row r="5" spans="1:6" ht="15" thickBot="1">
      <c r="A5" s="123">
        <v>1</v>
      </c>
      <c r="B5" s="124" t="s">
        <v>726</v>
      </c>
      <c r="C5" s="544">
        <v>1930954801.6203351</v>
      </c>
    </row>
    <row r="6" spans="1:6" ht="15" thickBot="1">
      <c r="A6" s="70">
        <v>2.1</v>
      </c>
      <c r="B6" s="130" t="s">
        <v>860</v>
      </c>
      <c r="C6" s="545">
        <v>109196108.61979866</v>
      </c>
    </row>
    <row r="7" spans="1:6" s="2" customFormat="1" ht="28.2" outlineLevel="1" thickBot="1">
      <c r="A7" s="129">
        <v>2.2000000000000002</v>
      </c>
      <c r="B7" s="125" t="s">
        <v>861</v>
      </c>
      <c r="C7" s="545">
        <v>67257320</v>
      </c>
    </row>
    <row r="8" spans="1:6" s="2" customFormat="1" ht="28.2" thickBot="1">
      <c r="A8" s="129">
        <v>3</v>
      </c>
      <c r="B8" s="126" t="s">
        <v>727</v>
      </c>
      <c r="C8" s="544">
        <v>2107408230.2401338</v>
      </c>
    </row>
    <row r="9" spans="1:6" ht="15" thickBot="1">
      <c r="A9" s="70">
        <v>4</v>
      </c>
      <c r="B9" s="133" t="s">
        <v>169</v>
      </c>
      <c r="C9" s="545">
        <v>0</v>
      </c>
    </row>
    <row r="10" spans="1:6" s="2" customFormat="1" ht="28.2" outlineLevel="1" thickBot="1">
      <c r="A10" s="129">
        <v>5.0999999999999996</v>
      </c>
      <c r="B10" s="125" t="s">
        <v>175</v>
      </c>
      <c r="C10" s="545">
        <v>-56118015.057407096</v>
      </c>
    </row>
    <row r="11" spans="1:6" s="2" customFormat="1" ht="28.2" outlineLevel="1" thickBot="1">
      <c r="A11" s="129">
        <v>5.2</v>
      </c>
      <c r="B11" s="125" t="s">
        <v>176</v>
      </c>
      <c r="C11" s="545">
        <v>-65912173.600000001</v>
      </c>
    </row>
    <row r="12" spans="1:6" s="2" customFormat="1" ht="15" thickBot="1">
      <c r="A12" s="129">
        <v>6</v>
      </c>
      <c r="B12" s="131" t="s">
        <v>438</v>
      </c>
      <c r="C12" s="545">
        <v>0</v>
      </c>
    </row>
    <row r="13" spans="1:6" s="2" customFormat="1" ht="15" thickBot="1">
      <c r="A13" s="132">
        <v>7</v>
      </c>
      <c r="B13" s="127" t="s">
        <v>170</v>
      </c>
      <c r="C13" s="544">
        <v>1985378041.5827267</v>
      </c>
    </row>
    <row r="15" spans="1:6" ht="27.6">
      <c r="B15" s="17" t="s">
        <v>439</v>
      </c>
    </row>
    <row r="17" spans="2:9" s="1" customFormat="1">
      <c r="B17" s="30"/>
      <c r="C17"/>
      <c r="D17"/>
      <c r="E17"/>
      <c r="F17"/>
      <c r="G17"/>
      <c r="H17"/>
      <c r="I17"/>
    </row>
    <row r="18" spans="2:9" s="1" customFormat="1">
      <c r="B18" s="27"/>
      <c r="C18"/>
      <c r="D18"/>
      <c r="E18"/>
      <c r="F18"/>
      <c r="G18"/>
      <c r="H18"/>
      <c r="I18"/>
    </row>
    <row r="19" spans="2:9" s="1" customFormat="1">
      <c r="B19" s="27"/>
      <c r="C19"/>
      <c r="D19"/>
      <c r="E19"/>
      <c r="F19"/>
      <c r="G19"/>
      <c r="H19"/>
      <c r="I19"/>
    </row>
    <row r="20" spans="2:9" s="1" customFormat="1">
      <c r="B20" s="29"/>
      <c r="C20"/>
      <c r="D20"/>
      <c r="E20"/>
      <c r="F20"/>
      <c r="G20"/>
      <c r="H20"/>
      <c r="I20"/>
    </row>
    <row r="21" spans="2:9" s="1" customFormat="1">
      <c r="B21" s="28"/>
      <c r="C21"/>
      <c r="D21"/>
      <c r="E21"/>
      <c r="F21"/>
      <c r="G21"/>
      <c r="H21"/>
      <c r="I21"/>
    </row>
    <row r="22" spans="2:9" s="1" customFormat="1">
      <c r="B22" s="29"/>
      <c r="C22"/>
      <c r="D22"/>
      <c r="E22"/>
      <c r="F22"/>
      <c r="G22"/>
      <c r="H22"/>
      <c r="I22"/>
    </row>
    <row r="23" spans="2:9" s="1" customFormat="1">
      <c r="B23" s="28"/>
      <c r="C23"/>
      <c r="D23"/>
      <c r="E23"/>
      <c r="F23"/>
      <c r="G23"/>
      <c r="H23"/>
      <c r="I23"/>
    </row>
    <row r="24" spans="2:9" s="1" customFormat="1">
      <c r="B24" s="28"/>
      <c r="C24"/>
      <c r="D24"/>
      <c r="E24"/>
      <c r="F24"/>
      <c r="G24"/>
      <c r="H24"/>
      <c r="I24"/>
    </row>
    <row r="25" spans="2:9" s="1" customFormat="1">
      <c r="B25" s="28"/>
      <c r="C25"/>
      <c r="D25"/>
      <c r="E25"/>
      <c r="F25"/>
      <c r="G25"/>
      <c r="H25"/>
      <c r="I25"/>
    </row>
    <row r="26" spans="2:9" s="1" customFormat="1">
      <c r="B26" s="28"/>
      <c r="C26"/>
      <c r="D26"/>
      <c r="E26"/>
      <c r="F26"/>
      <c r="G26"/>
      <c r="H26"/>
      <c r="I26"/>
    </row>
    <row r="27" spans="2:9" s="1" customFormat="1">
      <c r="B27" s="28"/>
      <c r="C27"/>
      <c r="D27"/>
      <c r="E27"/>
      <c r="F27"/>
      <c r="G27"/>
      <c r="H27"/>
      <c r="I27"/>
    </row>
    <row r="28" spans="2:9" s="1" customFormat="1">
      <c r="B28" s="29"/>
      <c r="C28"/>
      <c r="D28"/>
      <c r="E28"/>
      <c r="F28"/>
      <c r="G28"/>
      <c r="H28"/>
      <c r="I28"/>
    </row>
    <row r="29" spans="2:9" s="1" customFormat="1">
      <c r="B29" s="29"/>
      <c r="C29"/>
      <c r="D29"/>
      <c r="E29"/>
      <c r="F29"/>
      <c r="G29"/>
      <c r="H29"/>
      <c r="I29"/>
    </row>
    <row r="30" spans="2:9" s="1" customFormat="1">
      <c r="B30" s="29"/>
      <c r="C30"/>
      <c r="D30"/>
      <c r="E30"/>
      <c r="F30"/>
      <c r="G30"/>
      <c r="H30"/>
      <c r="I30"/>
    </row>
    <row r="31" spans="2:9" s="1" customFormat="1">
      <c r="B31" s="29"/>
      <c r="C31"/>
      <c r="D31"/>
      <c r="E31"/>
      <c r="F31"/>
      <c r="G31"/>
      <c r="H31"/>
      <c r="I31"/>
    </row>
    <row r="32" spans="2:9" s="1" customFormat="1">
      <c r="B32" s="29"/>
      <c r="C32"/>
      <c r="D32"/>
      <c r="E32"/>
      <c r="F32"/>
      <c r="G32"/>
      <c r="H32"/>
      <c r="I32"/>
    </row>
    <row r="33" spans="2:9" s="1" customFormat="1">
      <c r="B33" s="29"/>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2025-12-18T12:49:30Z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